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mc:AlternateContent xmlns:mc="http://schemas.openxmlformats.org/markup-compatibility/2006">
    <mc:Choice Requires="x15">
      <x15ac:absPath xmlns:x15ac="http://schemas.microsoft.com/office/spreadsheetml/2010/11/ac" url="C:\Users\JEFE PLANEACION C\Desktop\2023\plan de acción 2023\plan acción 1 cuatrimestre\"/>
    </mc:Choice>
  </mc:AlternateContent>
  <xr:revisionPtr revIDLastSave="0" documentId="13_ncr:1_{CAE08800-14E0-4E8F-ADAB-D5034C5AEEF9}" xr6:coauthVersionLast="47" xr6:coauthVersionMax="47" xr10:uidLastSave="{00000000-0000-0000-0000-000000000000}"/>
  <bookViews>
    <workbookView xWindow="-120" yWindow="-120" windowWidth="20730" windowHeight="11160" tabRatio="497" xr2:uid="{00000000-000D-0000-FFFF-FFFF00000000}"/>
  </bookViews>
  <sheets>
    <sheet name="META PLAN DE ACCIÓN 2023" sheetId="21" r:id="rId1"/>
  </sheets>
  <externalReferences>
    <externalReference r:id="rId2"/>
    <externalReference r:id="rId3"/>
  </externalReferences>
  <definedNames>
    <definedName name="_xlnm.Print_Area" localSheetId="0">'META PLAN DE ACCIÓN 2023'!$A$1:$I$128</definedName>
    <definedName name="Inversión">"#REF!"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73" i="21" l="1"/>
  <c r="X75" i="21"/>
  <c r="X71" i="21"/>
  <c r="X79" i="21"/>
  <c r="X81" i="21"/>
  <c r="X77" i="21"/>
  <c r="W81" i="21"/>
  <c r="W79" i="21"/>
  <c r="W77" i="21"/>
  <c r="W73" i="21"/>
  <c r="W75" i="21"/>
  <c r="W71" i="21"/>
  <c r="I108" i="21" l="1"/>
  <c r="J107" i="21"/>
  <c r="J105" i="21"/>
  <c r="J103" i="21"/>
  <c r="J101" i="21"/>
  <c r="J99" i="21"/>
  <c r="I98" i="21"/>
  <c r="J97" i="21"/>
  <c r="J93" i="21"/>
  <c r="I92" i="21"/>
  <c r="J91" i="21"/>
  <c r="J89" i="21"/>
  <c r="J87" i="21"/>
  <c r="J85" i="21"/>
  <c r="J83" i="21"/>
  <c r="J59" i="21"/>
  <c r="J55" i="21"/>
  <c r="J24" i="21" l="1"/>
  <c r="W125" i="21"/>
  <c r="W127" i="21"/>
  <c r="W115" i="21"/>
  <c r="W113" i="21"/>
  <c r="X87" i="21"/>
  <c r="O67" i="21"/>
  <c r="J67" i="21"/>
  <c r="W67" i="21" s="1"/>
  <c r="J65" i="21"/>
  <c r="W65" i="21" s="1"/>
  <c r="O62" i="21"/>
  <c r="J62" i="21"/>
  <c r="W62" i="21" s="1"/>
  <c r="O61" i="21"/>
  <c r="W59" i="21"/>
  <c r="J57" i="21"/>
  <c r="W57" i="21" s="1"/>
  <c r="X55" i="21"/>
  <c r="J53" i="21"/>
  <c r="W51" i="21"/>
  <c r="X51" i="21"/>
  <c r="X50" i="21"/>
  <c r="J50" i="21"/>
  <c r="W50" i="21" s="1"/>
  <c r="W46" i="21"/>
  <c r="X44" i="21"/>
  <c r="X40" i="21"/>
  <c r="J40" i="21"/>
  <c r="W40" i="21" s="1"/>
  <c r="J36" i="21"/>
  <c r="J30" i="21"/>
  <c r="J28" i="21"/>
  <c r="O53" i="21" l="1"/>
  <c r="X53" i="21" s="1"/>
  <c r="W53" i="21"/>
  <c r="W55" i="21"/>
  <c r="X59" i="21"/>
  <c r="X18" i="21"/>
  <c r="J18" i="21"/>
  <c r="W18" i="21" s="1"/>
  <c r="J10" i="21"/>
  <c r="J6" i="21"/>
  <c r="J48" i="21" l="1"/>
  <c r="J46" i="21"/>
  <c r="J44" i="21"/>
  <c r="W44" i="21" s="1"/>
  <c r="W48" i="21" l="1"/>
  <c r="O48" i="21"/>
  <c r="X48" i="21" s="1"/>
  <c r="J42" i="21"/>
  <c r="W42" i="21" s="1"/>
  <c r="W36" i="21"/>
  <c r="W30" i="21"/>
  <c r="W28" i="21"/>
  <c r="O113" i="21" l="1"/>
  <c r="O115" i="21"/>
  <c r="O127" i="21"/>
  <c r="O95" i="21"/>
  <c r="W95" i="21" s="1"/>
  <c r="X95" i="21" s="1"/>
  <c r="O125" i="21"/>
  <c r="J123" i="21"/>
  <c r="I122" i="21"/>
  <c r="J121" i="21" s="1"/>
  <c r="J119" i="21"/>
  <c r="I117" i="21"/>
  <c r="J117" i="21" s="1"/>
  <c r="I112" i="21"/>
  <c r="I111" i="21"/>
  <c r="I109" i="21"/>
  <c r="J109" i="21" s="1"/>
  <c r="J34" i="21"/>
  <c r="J32" i="21"/>
  <c r="O32" i="21" s="1"/>
  <c r="W32" i="21" s="1"/>
  <c r="X32" i="21" s="1"/>
  <c r="W12" i="21"/>
  <c r="J8" i="21"/>
  <c r="X105" i="21"/>
  <c r="W105" i="21"/>
  <c r="X103" i="21"/>
  <c r="W103" i="21"/>
  <c r="X101" i="21"/>
  <c r="W101" i="21"/>
  <c r="W99" i="21"/>
  <c r="W107" i="21"/>
  <c r="O97" i="21"/>
  <c r="W97" i="21" s="1"/>
  <c r="X97" i="21" s="1"/>
  <c r="O93" i="21"/>
  <c r="W93" i="21" s="1"/>
  <c r="X93" i="21" s="1"/>
  <c r="W91" i="21"/>
  <c r="W87" i="21"/>
  <c r="O83" i="21"/>
  <c r="W83" i="21" s="1"/>
  <c r="W85" i="21"/>
  <c r="O26" i="21"/>
  <c r="O20" i="21"/>
  <c r="J22" i="21"/>
  <c r="J69" i="21"/>
  <c r="W69" i="21" s="1"/>
  <c r="J63" i="21"/>
  <c r="O63" i="21" s="1"/>
  <c r="W63" i="21" s="1"/>
  <c r="O117" i="21" l="1"/>
  <c r="W117" i="21"/>
  <c r="O119" i="21"/>
  <c r="W119" i="21"/>
  <c r="O109" i="21"/>
  <c r="W109" i="21"/>
  <c r="O121" i="21"/>
  <c r="W121" i="21"/>
  <c r="W89" i="21"/>
  <c r="O89" i="21"/>
  <c r="X89" i="21" s="1"/>
  <c r="O123" i="21"/>
  <c r="W123" i="21"/>
  <c r="O22" i="21"/>
  <c r="W34" i="21"/>
  <c r="X34" i="21" s="1"/>
  <c r="J111" i="21"/>
  <c r="O111" i="21" l="1"/>
  <c r="W1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tc={42D3049F-6B37-457C-A752-7016258D0C2C}</author>
    <author>tc={D4D1E5D6-5717-4703-AAF9-7CAB3367B6ED}</author>
    <author>José Fernando Rodríguez Bernal</author>
    <author>tc={2F0048CF-C5BF-4CEA-92C6-8794AC33116F}</author>
    <author>Trabajo</author>
    <author>tc={BC068EC9-3E40-483B-8570-007149D8CA32}</author>
  </authors>
  <commentList>
    <comment ref="W4"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acumulada en cada cuatrimestre</t>
      </text>
    </comment>
    <comment ref="Y4" authorId="1" shapeId="0" xr:uid="{00000000-0006-0000-00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Lo que se espera alcanzar</t>
      </text>
    </comment>
    <comment ref="O28" authorId="2" shapeId="0" xr:uid="{00000000-0006-0000-0000-000003000000}">
      <text>
        <r>
          <rPr>
            <b/>
            <sz val="9"/>
            <color indexed="81"/>
            <rFont val="Tahoma"/>
            <charset val="1"/>
          </rPr>
          <t xml:space="preserve">Porcentaje acumulado que se lleva a la fecha partiendo del 90% en el 2022 y culminando en meta del 100% en 2023
</t>
        </r>
      </text>
    </comment>
    <comment ref="P28" authorId="2" shapeId="0" xr:uid="{00000000-0006-0000-0000-000004000000}">
      <text>
        <r>
          <rPr>
            <b/>
            <sz val="9"/>
            <color indexed="81"/>
            <rFont val="Tahoma"/>
            <family val="2"/>
          </rPr>
          <t>Porcentaje acumulado que se lleva a la fecha partiendo del 90% en el 2022 y culminando en meta del 100% en 2023</t>
        </r>
      </text>
    </comment>
    <comment ref="Q28" authorId="2" shapeId="0" xr:uid="{00000000-0006-0000-0000-000005000000}">
      <text>
        <r>
          <rPr>
            <b/>
            <sz val="9"/>
            <color indexed="81"/>
            <rFont val="Tahoma"/>
            <family val="2"/>
          </rPr>
          <t>Porcentaje acumulado que se lleva a la fecha partiendo del 90% en el 2022 y culminando en meta del 100% en 2023</t>
        </r>
      </text>
    </comment>
    <comment ref="O30" authorId="2" shapeId="0" xr:uid="{00000000-0006-0000-0000-000006000000}">
      <text>
        <r>
          <rPr>
            <b/>
            <sz val="9"/>
            <color indexed="81"/>
            <rFont val="Tahoma"/>
            <charset val="1"/>
          </rPr>
          <t>Porcentaje acumulado que se lleva a la fecha partiendo del 80% en el 2022 y culminando en meta del 100% en 2023</t>
        </r>
      </text>
    </comment>
    <comment ref="P30" authorId="2" shapeId="0" xr:uid="{00000000-0006-0000-0000-000007000000}">
      <text>
        <r>
          <rPr>
            <b/>
            <sz val="9"/>
            <color indexed="81"/>
            <rFont val="Tahoma"/>
            <family val="2"/>
          </rPr>
          <t>Porcentaje acumulado que se lleva a la fecha partiendo del 80% en el 2022 y culminando en meta del 100% en 2023</t>
        </r>
      </text>
    </comment>
    <comment ref="Q30" authorId="2" shapeId="0" xr:uid="{00000000-0006-0000-0000-000008000000}">
      <text>
        <r>
          <rPr>
            <b/>
            <sz val="9"/>
            <color indexed="81"/>
            <rFont val="Tahoma"/>
            <family val="2"/>
          </rPr>
          <t>Porcentaje acumulado que se lleva a la fecha partiendo del 80% en el 2022 y culminando en meta del 100% en 2023</t>
        </r>
      </text>
    </comment>
    <comment ref="J32" authorId="2" shapeId="0" xr:uid="{00000000-0006-0000-0000-000009000000}">
      <text>
        <r>
          <rPr>
            <b/>
            <sz val="9"/>
            <color indexed="81"/>
            <rFont val="Tahoma"/>
            <charset val="1"/>
          </rPr>
          <t>A la fecha la entidad viene cumpliendo con los requerimientos de gobierno digital y su meta este año es dar continuidad con la actualización de los nuevos requisitos de arquitectura TI establecidos por el MINTIC en el 2022. El número 78 son la cantidad de requisitos que estaba en la política solicitaba en el año 2021 en su herramienta de autodiagnóstico</t>
        </r>
      </text>
    </comment>
    <comment ref="L32" authorId="2" shapeId="0" xr:uid="{00000000-0006-0000-0000-00000A000000}">
      <text>
        <r>
          <rPr>
            <b/>
            <sz val="9"/>
            <color indexed="81"/>
            <rFont val="Tahoma"/>
            <family val="2"/>
          </rPr>
          <t>A la fecha la entidad viene cumpliendo con los requerimientos de gobierno digital y su meta este año es dar continuidad con la actualización de los nuevos requisitos de arquitectura TI establecidos por el MINTIC en el 2022. El número 78 son la cantidad de requisitos que estaba en la política solicitaba en el año 2021 en su herramienta de autodiagnóstico</t>
        </r>
      </text>
    </comment>
    <comment ref="N32" authorId="2" shapeId="0" xr:uid="{00000000-0006-0000-0000-00000B000000}">
      <text>
        <r>
          <rPr>
            <b/>
            <sz val="9"/>
            <color indexed="81"/>
            <rFont val="Tahoma"/>
            <family val="2"/>
          </rPr>
          <t>A la fecha la entidad viene cumpliendo con los requerimientos de gobierno digital y su meta este año es dar continuidad con la actualización de los nuevos requisitos de arquitectura TI establecidos por el MINTIC en el 2022. El número 78 son la cantidad de requisitos que estaba en la política solicitaba en el año 2021 en su herramienta de autodiagnóstico</t>
        </r>
      </text>
    </comment>
    <comment ref="H50" authorId="3" shapeId="0" xr:uid="{2F0048CF-C5BF-4CEA-92C6-8794AC33116F}">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superada del plan estrategico</t>
      </text>
    </comment>
    <comment ref="J117" authorId="4" shapeId="0" xr:uid="{00000000-0006-0000-0000-00000C000000}">
      <text>
        <r>
          <rPr>
            <b/>
            <sz val="9"/>
            <color indexed="81"/>
            <rFont val="Tahoma"/>
            <family val="2"/>
          </rPr>
          <t>Trabajo:</t>
        </r>
        <r>
          <rPr>
            <sz val="9"/>
            <color indexed="81"/>
            <rFont val="Tahoma"/>
            <family val="2"/>
          </rPr>
          <t xml:space="preserve">
CAPACIDAD DE ALMACENAMIENTO / VOLUMEN CONSUMIDO * POR 120 DIAS SON LOS TRES MESES</t>
        </r>
      </text>
    </comment>
    <comment ref="L117" authorId="4" shapeId="0" xr:uid="{00000000-0006-0000-0000-00000D000000}">
      <text>
        <r>
          <rPr>
            <b/>
            <sz val="9"/>
            <color indexed="81"/>
            <rFont val="Tahoma"/>
            <family val="2"/>
          </rPr>
          <t>Trabajo:</t>
        </r>
        <r>
          <rPr>
            <sz val="9"/>
            <color indexed="81"/>
            <rFont val="Tahoma"/>
            <family val="2"/>
          </rPr>
          <t xml:space="preserve">
CAPACIDAD DE ALMACENAMIENTO / VOLUMEN CONSUMIDO * POR 120 DIAS SON LOS TRES MESES</t>
        </r>
      </text>
    </comment>
    <comment ref="N117" authorId="4" shapeId="0" xr:uid="{00000000-0006-0000-0000-00000E000000}">
      <text>
        <r>
          <rPr>
            <b/>
            <sz val="9"/>
            <color indexed="81"/>
            <rFont val="Tahoma"/>
            <family val="2"/>
          </rPr>
          <t>Trabajo:</t>
        </r>
        <r>
          <rPr>
            <sz val="9"/>
            <color indexed="81"/>
            <rFont val="Tahoma"/>
            <family val="2"/>
          </rPr>
          <t xml:space="preserve">
CAPACIDAD DE ALMACENAMIENTO / VOLUMEN CONSUMIDO * POR 120 DIAS SON LOS TRES MESES</t>
        </r>
      </text>
    </comment>
    <comment ref="H125" authorId="5" shapeId="0" xr:uid="{BC068EC9-3E40-483B-8570-007149D8CA32}">
      <text>
        <t>[Comentario encadenado]
Su versión de Excel le permite leer este comentario encadenado; sin embargo, las ediciones que se apliquen se quitarán si el archivo se abre en una versión más reciente de Excel. Más información: https://go.microsoft.com/fwlink/?linkid=870924
Comentario:
    La meta establecida es 99</t>
      </text>
    </comment>
  </commentList>
</comments>
</file>

<file path=xl/sharedStrings.xml><?xml version="1.0" encoding="utf-8"?>
<sst xmlns="http://schemas.openxmlformats.org/spreadsheetml/2006/main" count="547" uniqueCount="439">
  <si>
    <t>No</t>
  </si>
  <si>
    <t>DOCUMENTO CONTROLADO</t>
  </si>
  <si>
    <t>Código: PMI-PL-02</t>
  </si>
  <si>
    <t>Nombre del proceso</t>
  </si>
  <si>
    <t>Objetivo General</t>
  </si>
  <si>
    <t>Nombre del indicador</t>
  </si>
  <si>
    <t>Formula</t>
  </si>
  <si>
    <t>Página: 1 de 2</t>
  </si>
  <si>
    <t>Objetivo Específicos</t>
  </si>
  <si>
    <t>Requiere recursos de Inversion</t>
  </si>
  <si>
    <t>PLANEACIÓN  Y MEJORAMIENTO INSTITUCIONAL</t>
  </si>
  <si>
    <t>Realizar Seguimientos trimestrales al Plan de Acción y anual al Plan Estratégico</t>
  </si>
  <si>
    <t>Inscribir el 100% de los tramites de la empresa en la plataforma SUIT</t>
  </si>
  <si>
    <t>Presentar la Rendición de la Cuenta a la Contraloría Departamental y la Audiencia Pública a la comunidad.</t>
  </si>
  <si>
    <t>Mantener actualizada la información de la página oficial de la empresa</t>
  </si>
  <si>
    <t>Lograr la integración de los sistemas de información que posee la empresa</t>
  </si>
  <si>
    <t>Dar cumplimiento al Decreto 2573 de 2014 (Estrategia de Gobierno en línea)</t>
  </si>
  <si>
    <t>Realizar mantenimiento de software, hardware y redes propiedad de la empresa</t>
  </si>
  <si>
    <t>Aumentar la eficiencia del recaudo de los servicios que presta la empresa</t>
  </si>
  <si>
    <t>Aumentar  el porcentaje de cartera recuperada</t>
  </si>
  <si>
    <t>COMERCIALIZACIÓN DE SERVICIOS Y ATENCIÓN AL CLIENTE</t>
  </si>
  <si>
    <t>Garantizar el suministro de información necesaria, oportuna y confiable a los grupos de interés internos y externos, que facilite el cumplimento de la misión con el apoyo del software, hardware  y medios de comunicación pertinentes de acuerdo con las normas legales y las políticas de la organización.</t>
  </si>
  <si>
    <t>SI</t>
  </si>
  <si>
    <t>Porcentaje de Seguimiento al Plan Estratégico Institucional y Planes de Acción</t>
  </si>
  <si>
    <t>Indicadores  Plan estratégico con seguimiento y control</t>
  </si>
  <si>
    <t>Total de indicadores del Plan Estratégico</t>
  </si>
  <si>
    <t>Porcentaje de trámites inscritos en la plataforma SUIT</t>
  </si>
  <si>
    <t>Trámites inscritos en la Plataforma SUIT</t>
  </si>
  <si>
    <t>Número de  Rendiciones de cuenta  y Audiencias Públicas presentadas</t>
  </si>
  <si>
    <t>Rendiciones de cuentas y audiencias públicas presentadas</t>
  </si>
  <si>
    <t xml:space="preserve">Número total de suscriptores acueducto </t>
  </si>
  <si>
    <t>Campos actualizados</t>
  </si>
  <si>
    <t>Totalidad de campos de la página oficial de la empresa</t>
  </si>
  <si>
    <t>Módulos integrados</t>
  </si>
  <si>
    <t>Totalidad de módulos</t>
  </si>
  <si>
    <t xml:space="preserve">Requerimientos implementados </t>
  </si>
  <si>
    <t>Requerimientos solicitados</t>
  </si>
  <si>
    <t>Mantenimiento software, hardware y redes</t>
  </si>
  <si>
    <t>Actividades realizadas</t>
  </si>
  <si>
    <t>Eficiencia en la recuperación de cartera</t>
  </si>
  <si>
    <t>Total cartera recuperada</t>
  </si>
  <si>
    <t xml:space="preserve">Total cartera </t>
  </si>
  <si>
    <t xml:space="preserve">Número de reclamaciones comerciales   </t>
  </si>
  <si>
    <t>Número total de suscriptores alcantarillado</t>
  </si>
  <si>
    <t>Número total de suscriptores gas</t>
  </si>
  <si>
    <t>Garantizar  que la venta, medición, facturación, gestión de cartera, el control de pérdidas comerciales y la atención al cliente relacionados con la prestación de los servicios públicos domiciliarios ofrecidos y negocios conexos  se desarrollen de acuerdo a la normatividad vigente y  las politicas y propuesta de valor de la organización</t>
  </si>
  <si>
    <t>Eficiencia del Recaudo para el Servicio de  Acueducto</t>
  </si>
  <si>
    <t>Eficiencia del Recaudo para el servicio  Alcantarillado</t>
  </si>
  <si>
    <t>Eficiencia del Recaudo para el  servicio de  gas</t>
  </si>
  <si>
    <t>Reducir  el índice de reclamaciones comerciales para los tres servicios  que presta la empresa</t>
  </si>
  <si>
    <t xml:space="preserve">Índice de reclamación comercial de acueducto </t>
  </si>
  <si>
    <t>Índice de reclamación comercial de Alcantarillado</t>
  </si>
  <si>
    <t>Índice de reclamación comercial de gas</t>
  </si>
  <si>
    <t>Aumentar el numero de suscriptores nuevos de los servicios de acueducto y alcantarillado</t>
  </si>
  <si>
    <t>Numero de nuevos suscriptores de acueducto</t>
  </si>
  <si>
    <t>Número de suscriptores nuevos de alcantarillado</t>
  </si>
  <si>
    <t>Número de suscriptores nuevos de acueducto</t>
  </si>
  <si>
    <t>Numero de nuevos suscriptores de alcantarillado</t>
  </si>
  <si>
    <t>Venta de Servicios Mensual - Devoluciones en Ventas</t>
  </si>
  <si>
    <t>Recaudo Mensual</t>
  </si>
  <si>
    <t xml:space="preserve">RESPONSABLE:   SUBGERENCIA DE PLANEACIÓN Y MEJORAMIENTO INSTITUCIONAL </t>
  </si>
  <si>
    <t>Garantizar que la gestión de la estructura tarifaria, la viabilización de proyectos de inversión, la información asociada y la gestión comunitaria institucional, se desarrollen de acuerdo  con la normatividad vigente y las políticas de la organización.</t>
  </si>
  <si>
    <t>Actualización del Sitio Web</t>
  </si>
  <si>
    <t>Actualización de funcionalidades de los módulos de los diferentes sistemas de información</t>
  </si>
  <si>
    <t>cantidad de actualizaciones</t>
  </si>
  <si>
    <t>Total de actualizaciones</t>
  </si>
  <si>
    <t>Cumplimiento requerimientos de Gobierno Digital</t>
  </si>
  <si>
    <t>Implementación de Plan Integral de atención virtual al usuario</t>
  </si>
  <si>
    <t xml:space="preserve">Implementación de herramientas tecnológicas para la atención de usuarios </t>
  </si>
  <si>
    <t xml:space="preserve">Recaudo Mensual </t>
  </si>
  <si>
    <t xml:space="preserve"> Venta de Servicios Mensual - Devoluciones en Ventas</t>
  </si>
  <si>
    <t>GESTIÓN DE SISTEMAS DE INFORMACIÓN.</t>
  </si>
  <si>
    <t>GESTIÓN TALENTO HUMANO</t>
  </si>
  <si>
    <t>Gestionar que el ingreso, la permanencia y el  retiro de personal de la organización,  se realice de acuerdo con los requerimientos internos y legales que rigen sobre la materia, de tal forma que contribuya  el logro de los objetivos institucionales.</t>
  </si>
  <si>
    <t>Establecer mecanismos que generen Bienestar Social a los trabajadores</t>
  </si>
  <si>
    <t>si</t>
  </si>
  <si>
    <t>Cumplimiento del programa de Bienestar Social</t>
  </si>
  <si>
    <t>Actividades ejecutadas</t>
  </si>
  <si>
    <t>Actividades programadas</t>
  </si>
  <si>
    <t>no</t>
  </si>
  <si>
    <t>GESTIÓN DE CALIDAD</t>
  </si>
  <si>
    <t>Garantizar la implementación y mantenimiento del Sistema de Gestión de la Calidad, conforme a la norma NTC GP 1000:2009.</t>
  </si>
  <si>
    <t>actualizar y aplicar el sistema de gestion de calidad.</t>
  </si>
  <si>
    <t>Nivel de apropiación del SGC</t>
  </si>
  <si>
    <t>N.procesos con sistema implementado</t>
  </si>
  <si>
    <t>Total de Procesos de la entidad</t>
  </si>
  <si>
    <t>PLANEACIÓN TÉCNICA Y AMBIENTAL</t>
  </si>
  <si>
    <t>Formulación, seguimiento y control de los grandes programas rectores de los servicios de acueducto y alcantarillado a cargo de la entidad, garantizado el cumplimiento de requisitos legales y metodológicos</t>
  </si>
  <si>
    <t>Actualizar el PMAA incorporando el plan integral.los compromisos de POIR, PSMV , PUEAA y plan de riesgos.</t>
  </si>
  <si>
    <t xml:space="preserve">Numero de planes actualizados </t>
  </si>
  <si>
    <t xml:space="preserve">Planes actualizados </t>
  </si>
  <si>
    <t>Seguimiento al cumplimiento del Plan de Saneamiento y Manejo de vertimientos</t>
  </si>
  <si>
    <t xml:space="preserve">Numero de seguimientos del Plan de Saneamiento y Manejo de vertimientos </t>
  </si>
  <si>
    <t>Seguimientos realizados al psmv</t>
  </si>
  <si>
    <t>Seguimiento del Programa de ahorro y uso eficiente del agua</t>
  </si>
  <si>
    <t>Número de seguimiento del  Programa de ahorro y uso eficiente del agua</t>
  </si>
  <si>
    <t>CONTROL INTERNO</t>
  </si>
  <si>
    <t>Garantizar la efectividad del Control Interno de la organización a través de la evaluación de los elementos del MECI, de las auditorías internas y mapas de riesgo, para coadyuvar al cumplimiento de la gestión institucional de acuerdo a la normatividad vigente y las políticas organizacionales</t>
  </si>
  <si>
    <t>Evaluar el estado de implementación del MECI en la organización, para establecer oportunidades de mejora</t>
  </si>
  <si>
    <t>Cumplimiento en la implementación de los componentes del MECI</t>
  </si>
  <si>
    <t>Total componentes que cumplen</t>
  </si>
  <si>
    <t>Total componentes evaluados</t>
  </si>
  <si>
    <t xml:space="preserve">Asegurar el cumplimiento del programa de auditorias internas aprobado por el Comité coordinador de Control Interno </t>
  </si>
  <si>
    <t>Cumplimiento al programa de auditorías internas</t>
  </si>
  <si>
    <t>Auditorías internas realizadas</t>
  </si>
  <si>
    <t>Auditorías internas programadas</t>
  </si>
  <si>
    <t>Seguimiento a los mapas de riesgos</t>
  </si>
  <si>
    <t>Número de mapas de riesgos evaluados</t>
  </si>
  <si>
    <t>Total mapas de riesgos</t>
  </si>
  <si>
    <t>GESTIÓN FINANCIERA</t>
  </si>
  <si>
    <t>Administrar eficientemente los recursos financieros de la entidad a través del presupuesto, contabilidad y tesorería, brindando información confiable y veraz que apoye el logro de los objetivos institucionales, cumpliendo la normatividad aplicable y las políticas de la organización.</t>
  </si>
  <si>
    <t>Aumentar la utilidad operacional de la empresa en términos de flujo de efectivo</t>
  </si>
  <si>
    <t>NO</t>
  </si>
  <si>
    <t>EBITDA</t>
  </si>
  <si>
    <t>Utilidad operaciónal antes de intereses e impuestos  + Depreciaciones + Amortizaciones (en miles)</t>
  </si>
  <si>
    <t xml:space="preserve">Aumentar el índice de liquidez </t>
  </si>
  <si>
    <t>Índice de liquidez</t>
  </si>
  <si>
    <t xml:space="preserve">Activo corriente </t>
  </si>
  <si>
    <t>Pasivo corriente</t>
  </si>
  <si>
    <t>Reducir el endeudamiento total de la empresa</t>
  </si>
  <si>
    <t>Endeudamiento total</t>
  </si>
  <si>
    <t>Pasivo total</t>
  </si>
  <si>
    <t>Activo total</t>
  </si>
  <si>
    <t>Garantizar la cobertura eficiente en la prestación de servicios de acueducto a través de las redes de distribución con altos estándares de calidad cantidad y continuidad cumpliendo con la normatividad aplicable y las políticas de la organización</t>
  </si>
  <si>
    <t xml:space="preserve">Aumentar la cobertura del servicio de acueducto  </t>
  </si>
  <si>
    <t>Cobertura de acueducto</t>
  </si>
  <si>
    <t>Total de Suscriptores del Servicio de Acueducto</t>
  </si>
  <si>
    <t>Numero de Viviendas Urbanas</t>
  </si>
  <si>
    <t>Reducir  el índice de riesgo de calidad del agua</t>
  </si>
  <si>
    <t>Calidad de acueducto (% IRCA)</t>
  </si>
  <si>
    <t>Garantizar la continuidad del servicio de acueducto las 24 horas del día</t>
  </si>
  <si>
    <t>Continuidad de servicio de acueducto</t>
  </si>
  <si>
    <t>Promedio de Horas  de Prestación del Servicio</t>
  </si>
  <si>
    <t>Elaborar el programa de control de perdidas tecnicas</t>
  </si>
  <si>
    <t>Reducir perdidas tecnicas</t>
  </si>
  <si>
    <t>M3 producidos -m3 facturados</t>
  </si>
  <si>
    <t>M3 producidos</t>
  </si>
  <si>
    <t>Reducir el número de reclamos operativos  de acueducto</t>
  </si>
  <si>
    <t xml:space="preserve">Índice de reclamación operativos de acueducto </t>
  </si>
  <si>
    <t>Número de Reclamaciones Operativos</t>
  </si>
  <si>
    <t>Número Total de Suscriptores Acueducto</t>
  </si>
  <si>
    <t xml:space="preserve">Realizar el  mantenimiento de redes  acueducto </t>
  </si>
  <si>
    <t>Numero de Reparaciones Realizadas</t>
  </si>
  <si>
    <t>Numero de Daños Reportados</t>
  </si>
  <si>
    <t>Optimizar  las redes  que hacen parte del sistema  de acueducto  que cumplieron con su vida útil</t>
  </si>
  <si>
    <t>Porcentaje de reposición de redes ejecutados</t>
  </si>
  <si>
    <t>ML  de Reposicion  Redes  Ejecutados</t>
  </si>
  <si>
    <t>Total de ML de Reposicion de Redes  Proyectado</t>
  </si>
  <si>
    <t>ACUEDUCTO</t>
  </si>
  <si>
    <t>RECOLECCIÓN, TRANSPORTE Y TRATAMIENTO DE AGUAS RESIDUALES (alcantarillado)</t>
  </si>
  <si>
    <t>Garantizar la cobertura eficiente en la prestación de servicios de alcantarillado  a través de las redes de recolección y transporte de aguas residuales y pluviales  y la remoción de contaminantes fisicoquímicos y biológicos  cumpliendo con la normatividad aplicable y las políticas de la organización</t>
  </si>
  <si>
    <t>Aumentar la cobertura del servicio de alcantarillado</t>
  </si>
  <si>
    <t>Cobertura de alcantarillado</t>
  </si>
  <si>
    <t>Número de suscriptores de alcantarillado</t>
  </si>
  <si>
    <t>Número total de viviendas urbanas</t>
  </si>
  <si>
    <t>Reducir  la brecha entre la cobertura de acueducto y alcantarillado</t>
  </si>
  <si>
    <t>Rezago de cobertura de alcantarillado frente a acueducto del prestador</t>
  </si>
  <si>
    <t xml:space="preserve">Porcentaje de cobertura nominal en acueducto (ICBNACi) –  Porcentaje de cobertura nominal en alcantarillado (ICBNALi)
</t>
  </si>
  <si>
    <t>Cumplimiento del Plan de Saneamiento y Manejo de Vertimientos (PSMV)</t>
  </si>
  <si>
    <t>ML  de reposición  redes  ejecutados</t>
  </si>
  <si>
    <t>Total de ML de reposición de redes  proyectado</t>
  </si>
  <si>
    <t>Porcentaje de avance en la construcción de colectores</t>
  </si>
  <si>
    <t>ML de colectores construidos</t>
  </si>
  <si>
    <t xml:space="preserve"> Total  de ML  de colectores proyectados</t>
  </si>
  <si>
    <t>Porcentaje de vertimientos eliminados</t>
  </si>
  <si>
    <t xml:space="preserve">Número de vertimientos eliminados </t>
  </si>
  <si>
    <t>Número total de vertimiento a eliminar en PSMV en el periodo</t>
  </si>
  <si>
    <t>Medición de las cargas entregadas en cada planta. Según el rango establecido por  la resolución 631 de 2015, para el Municipio de Buenavista</t>
  </si>
  <si>
    <t>Números parámetros cumplidos Buenavista</t>
  </si>
  <si>
    <t>Números de parámetros establecidos por resolución 631 de 2015 Buenavista</t>
  </si>
  <si>
    <t>Medición de las cargas entregadas en cada planta. Según el rango establecido por  la resolución 631 de 2015, para el Municipio de Salento</t>
  </si>
  <si>
    <t>Números parámetros cumplidos Salento</t>
  </si>
  <si>
    <t>Números de parámetros establecidos por resolución 631 de 2015 Salento</t>
  </si>
  <si>
    <t>Medición de las cargas entregadas en cada planta. Según el rango establecido por  la resolución 631 de 2015, para el Municipio de La Tebaida</t>
  </si>
  <si>
    <t>Números parámetros cumplidos La Tebaida</t>
  </si>
  <si>
    <t xml:space="preserve"> Números de parámetros establecidos por resolución 631 de 2015 La Tebaida</t>
  </si>
  <si>
    <t xml:space="preserve">Número de reclamos  operativos </t>
  </si>
  <si>
    <t>Índice de reclamación operativos de alcantarillado</t>
  </si>
  <si>
    <t>Número de reclamaciones operativos</t>
  </si>
  <si>
    <t xml:space="preserve">Número total de suscriptores  </t>
  </si>
  <si>
    <t xml:space="preserve"> OPERACIÓN Y MANTENIMIENTO REDES INTERNAS(GAS)</t>
  </si>
  <si>
    <t>Garantizar que la operación y mantenimiento de las redes internas domiciliarias cumplan con las especificaciones técnicas y normativas  de manera eficiente y segura.</t>
  </si>
  <si>
    <t xml:space="preserve">Medir y controlar los niveles de odorizante del GLP de manera que cumpla con los estándares de calidad </t>
  </si>
  <si>
    <t>Índice de odorización</t>
  </si>
  <si>
    <t>Número total de puntos de medición mensual de la concentración de odorante -  Número de puntos de medición por fuera del rango de referencia</t>
  </si>
  <si>
    <t>Número total de puntos de medición mensual de la concentración de odorante</t>
  </si>
  <si>
    <t>Brindar  un tiempo de reacción técnica menor a 24 horas después de ser reportado un PQR</t>
  </si>
  <si>
    <t>Índice de respuesta al servicio técnico</t>
  </si>
  <si>
    <t>Número total de solicitudes de servicio técnico atendidas dentro del tiempo de referencia establecido</t>
  </si>
  <si>
    <t>Número total de solicitudes de servicio técnico</t>
  </si>
  <si>
    <t xml:space="preserve">Atender con la mayor brevedad y eficiencias las emergencias de gas </t>
  </si>
  <si>
    <t>Atención de emergencias domiciliarias</t>
  </si>
  <si>
    <t>Número de emergencias domiciliarias atendidas</t>
  </si>
  <si>
    <t>Número de emergencias domiciliarias presentadas</t>
  </si>
  <si>
    <t xml:space="preserve">Brindarle a los usuarios  la facilidad de realizar las instalaciones de redes internas de gas </t>
  </si>
  <si>
    <t>Instalación de redes internas</t>
  </si>
  <si>
    <t>Instalaciones realizadas</t>
  </si>
  <si>
    <t>Solicitudes de instalación</t>
  </si>
  <si>
    <t>ALMACENAMIENTO(GAS)</t>
  </si>
  <si>
    <t>Garantizar la disponibilidad permanente de gas propano a los usuarios del servicio de manera eficiente y segura, cumpliendo con la normatividad aplicable y las políticas de la organización.</t>
  </si>
  <si>
    <t>Medir el consumo mensual de gas GLP</t>
  </si>
  <si>
    <t xml:space="preserve">Capacidad (cantidad) de almacenamiento en tanques </t>
  </si>
  <si>
    <t>Garantizar disponibilidad de gas para el consumo diario de los usuarios</t>
  </si>
  <si>
    <t>Disponibilidad de almacenamiento</t>
  </si>
  <si>
    <t>Cantidad de horas promedio de disponibilidad de gas al mes</t>
  </si>
  <si>
    <t>(24 horas x 30 dias) : 720</t>
  </si>
  <si>
    <t>OPERACIÓN Y MANTENIMIENTO REDES EXTERNAS(GAS)</t>
  </si>
  <si>
    <t>Garantizar la cobertura eficiente en la prestación del servicio de gas domiciliario a través de las redes de distribución  con altos estándares de calidad, cantidad y continuidad  cumpliendo con  la normatividad aplicable y las políticas de la organización.</t>
  </si>
  <si>
    <t>Conocer el estado de la presión de las viviendas individuales con el fin de mejorar las condiciones del servicio</t>
  </si>
  <si>
    <t>Índice de presión en líneas Individuales</t>
  </si>
  <si>
    <t>Número de puntos de medición por fuera del rango de presiones de referencia</t>
  </si>
  <si>
    <t>Número total de puntos de medición de la muestra seleccionados mensualmente</t>
  </si>
  <si>
    <t>Garantizar la prestación continua del servicio evitando al máximo interrupciones que afecten  a usuario</t>
  </si>
  <si>
    <t>Continuidad del servicio</t>
  </si>
  <si>
    <t>Número total de horas promedio de prestación del servicio de gas al mes</t>
  </si>
  <si>
    <t>(24 horas x 30 días) : 720</t>
  </si>
  <si>
    <t>Aumentar la cobertura del servicio de gas en un 5 % en los cuatro municipios de la cordillera</t>
  </si>
  <si>
    <t>Cobertura servicio de gas</t>
  </si>
  <si>
    <t xml:space="preserve"> Suscriptores del servicio </t>
  </si>
  <si>
    <t>Número de viviendas urbanas</t>
  </si>
  <si>
    <t xml:space="preserve">Atender con la mayor brevedad y efectividad  las emergencias de gas </t>
  </si>
  <si>
    <t>Atención de emergencias redes externas</t>
  </si>
  <si>
    <t>Número de emergencias atendidas en la red</t>
  </si>
  <si>
    <t>Número de emergencias presentadas en la red</t>
  </si>
  <si>
    <t>Rotación de almacenamiento (capacidad almacenamiento/volumen de salida de tanques en 90 dias)</t>
  </si>
  <si>
    <t>Volumen consumido en tanques de los últimos 3 meses</t>
  </si>
  <si>
    <t>Menor o igual a 5</t>
  </si>
  <si>
    <t xml:space="preserve"> Garantizar la producción de agua potable para consumo humano con el mínimo índice de pérdidas  de acuerdo con los parámetros legales establecidos y las políticas de la organización. </t>
  </si>
  <si>
    <t>Reducir las pérdidas de agua dentro del sistema de tratamiento</t>
  </si>
  <si>
    <t>Si</t>
  </si>
  <si>
    <t>% Pérdidas técnicas en el sistema de tratamiento</t>
  </si>
  <si>
    <t>Garantizar la  producción de agua potable las 24 horas del día</t>
  </si>
  <si>
    <t>Continuidad de producción de agua potable</t>
  </si>
  <si>
    <t>M3 agua  de agua a la entrada - M3 de agua a la salida</t>
  </si>
  <si>
    <t>M3 agua a la entrada</t>
  </si>
  <si>
    <t>Número de horas de prestación del servicio</t>
  </si>
  <si>
    <t>Numero de horas  totales del mes</t>
  </si>
  <si>
    <t>PRODUCCIÓN DE AGUA POTABLE</t>
  </si>
  <si>
    <t>Seguimiento a los Planes de Mejoramiento  suscritos con Entes de Control</t>
  </si>
  <si>
    <t>Numero de Planes de Mejoramiento suscritos</t>
  </si>
  <si>
    <t>Numero de planes de Mejoramiento con seguimiento</t>
  </si>
  <si>
    <t>Reducir el porcentaje de pérdidas comerciales.</t>
  </si>
  <si>
    <t>Eficiencia en la legalización de usuarios</t>
  </si>
  <si>
    <t xml:space="preserve">Reducir el porcentaje de pérdidas comerciales. </t>
  </si>
  <si>
    <t>Eficiencia en la instalación de micromedidores</t>
  </si>
  <si>
    <t>Realizar el seguimiento a las acciones correctivas planteadas en los Planes de mejoramiento suscritos con la Entidad.</t>
  </si>
  <si>
    <t>META PLAN DE ACCIÓN   -  VIGENCIA 2023</t>
  </si>
  <si>
    <t>Mantenimiento correctivo y preventivo de acuerdo a la necesidad</t>
  </si>
  <si>
    <t>Seguimientos realizados al PUEAA</t>
  </si>
  <si>
    <t>linea base 2023</t>
  </si>
  <si>
    <t>Versión: 05</t>
  </si>
  <si>
    <t>Fecha  de emisión: 04/04/2023</t>
  </si>
  <si>
    <t>INFORMACIÓN DE ACTIVIDADES EJECUTADAS</t>
  </si>
  <si>
    <t>ANALISIS DE PRODUCTOS ENTREGADOS Y GESTIONES ADELANTADAS PARA DAR CUMPLIMIENTO A LA META</t>
  </si>
  <si>
    <t>SOPORTES QUE EVIDENCIAN EL CUMPLIMIENTO</t>
  </si>
  <si>
    <t>Porcentaje de Meta alcanzada  (acumulada)</t>
  </si>
  <si>
    <t>% EFICACIA</t>
  </si>
  <si>
    <t>perspectiva estrategica</t>
  </si>
  <si>
    <t xml:space="preserve">ACTIVIDADES </t>
  </si>
  <si>
    <t>Fecha Inicio (día-mes-año)</t>
  </si>
  <si>
    <t>Fecha Fin (día-mes-año)</t>
  </si>
  <si>
    <t xml:space="preserve">Ejecutar el plan anual de capacitaciones </t>
  </si>
  <si>
    <t>Porcentaje de cumplimiento del plan anual de capacitaciones</t>
  </si>
  <si>
    <t>Actividades desarrolladas</t>
  </si>
  <si>
    <t>cumplimiento de avances del codigo de integridad.</t>
  </si>
  <si>
    <t>Porcentaje de cumplimiento de avances del codigo de Integridad.</t>
  </si>
  <si>
    <t>Implementación del Plan de Talento Humano Modernización de la  Estructura de organizacional</t>
  </si>
  <si>
    <t xml:space="preserve">Numero de fases ejecutadas </t>
  </si>
  <si>
    <t>Numero total de fases (5)</t>
  </si>
  <si>
    <t>Calidad del agua (% IRCA)a la salida de planta</t>
  </si>
  <si>
    <t>Número muestras satisfactorias</t>
  </si>
  <si>
    <t>n.total de muestras</t>
  </si>
  <si>
    <t>menor o igual a 5</t>
  </si>
  <si>
    <t>meta 2023</t>
  </si>
  <si>
    <t>Realizar seguimiento a los mapas de riesgos presentados por los  lideres de procesos.</t>
  </si>
  <si>
    <t xml:space="preserve">Total cargues mensuales de trámites de la Empresa </t>
  </si>
  <si>
    <t>abril</t>
  </si>
  <si>
    <t>agosto</t>
  </si>
  <si>
    <t>diciembre</t>
  </si>
  <si>
    <t>% Logro abril</t>
  </si>
  <si>
    <t>% Logro agosto</t>
  </si>
  <si>
    <t>% Logro diciembre</t>
  </si>
  <si>
    <t xml:space="preserve">Para el cuatrimestre se realizaron 18  actividades:    Celebración de los Cumpleaños,  obsequiando una chocolata para cada cumpleañero; En la cartelera Informativa de EPQ que se encuentra en todos los pisos ; La Feria de la Salud oftalmología; Pausa Activa “AUTOMASAJE DE MANOS” “CHARLA SOBRE EL TÚNEL DE CARPIANO” </t>
  </si>
  <si>
    <t>Las Evidencias reposan en el proceso responsable. Fotos de cada actividad. Se envían estas evidencias al correo.</t>
  </si>
  <si>
    <t>se realizaron las siguientes   capacitaciones dentro de plan de capacitaciones: 12 Capacitaciones sobre CAPACITACIÓN SILENCIO ADMINISTRATIVO;  CAPACITACIÓN DE FINANZAS PERSONALES</t>
  </si>
  <si>
    <t>Para el cuatrimestre se realizaron 9 actividades:  12 Capacitaciones sobre CAPACITACIÓN SILENCIO ADMINISTRATIVO;  CAPACITACIÓN DE FINANZAS PERSONALES</t>
  </si>
  <si>
    <t>Cada mes se refuerza un valor del código de integridad. Estos tres primeros meses se ha trabajado con todos los valores debido a la programación de inducción y reinducción. Se han entregado agendas y planeadores con el código de integridad. Rota un video en el TV. Y en las carteleras se refuerza el valor del RESPETO.</t>
  </si>
  <si>
    <t xml:space="preserve">Las Evidencias reposan en el proceso responsable. Fotos de cada actividad. Se envían estas evidencias al correo. </t>
  </si>
  <si>
    <t>En este cuatrimestre se culmino la etapa de Modernización, Diagnosticar la Gestión Estrategica de TH, Diseñar acciones para la Gestión estrategica del TH y  a fin de mes de abril se lleva a cabo una reunión para realizar avances. Para el 1er cuatrimestre de este año se espera tener un avance del 20% más</t>
  </si>
  <si>
    <t xml:space="preserve">Dar cumplimiento al plan de auditoria y seguimiento a los planes de mejoramiento </t>
  </si>
  <si>
    <t xml:space="preserve">Actas del comité coordinador de control interno </t>
  </si>
  <si>
    <t xml:space="preserve">Realizar seguimiento periodico a  plan de mejoramiento suscrito con el ente de control </t>
  </si>
  <si>
    <t xml:space="preserve">Se realizo la instalcion de la auditoria se firmo el acta de apertura  envio el plan de auditoria, la carta de compromiso la carta de representacion, se envio el informe preliminar que contine los posibles hallazgos  </t>
  </si>
  <si>
    <t xml:space="preserve">se evidencia en la carpeta auditoria  secretaria General </t>
  </si>
  <si>
    <t xml:space="preserve">Dar cumplimiento al plan de auditoria vigencia 2023 </t>
  </si>
  <si>
    <t xml:space="preserve">Se realizó la Rendición de Cuentas a la Contraloría General del Quindio en la plataforma SIA  dando cumpliemiento a todo lo requerido en la Resolución 008 de 2023. Aún no se ha realizado la Audiencia Pública de la Rendición de la cuenta, se está a al espera de que el gerente fije la fecha para hacerla. </t>
  </si>
  <si>
    <t>Se envia adjunto el radicado de la cuenta</t>
  </si>
  <si>
    <t>Se espera terminar de ejecutar las actividades para cumplir la meta en cuanto se defina  la fecha de la audiencia pública de rendición de cuentas</t>
  </si>
  <si>
    <t>Se resliza la solicitud de envio de los planes de acción del primer  cuatrimestre, de igual manera se esata solicitando mensualmente por solicitud del gerente y se pasa el informe del plan de acción vs plan estrategico.</t>
  </si>
  <si>
    <t>Se enviaron los oficios a todas las areas .</t>
  </si>
  <si>
    <t>realizar el seguimeinto y enviar los informes a tiempo a la gerencia para que puedan tomar decisiones a tiempo.</t>
  </si>
  <si>
    <t>La Información suministrada para este indicador obedece a datos puntuales y no a algun seguimiento a actividades especificas en el periodo</t>
  </si>
  <si>
    <t>La cobertura en acueducto se encuentra en funcion del censo DANE 2005 y los usuarios actuales</t>
  </si>
  <si>
    <t>DANE 2005  y suscriptores otorgados por la oficina de comercial</t>
  </si>
  <si>
    <t>contamos con cobertura completa en los 9 municipios</t>
  </si>
  <si>
    <t>el indice de Risgo de calidad el agua es inferior a la meta establecida</t>
  </si>
  <si>
    <t>se extrae de los resultados de laboratorio realizados por la empresa</t>
  </si>
  <si>
    <t>los parametros de calidad del agua se encuentran en los rangos optimos para consumo humano</t>
  </si>
  <si>
    <t>La continuidad en el servicio de acueducto se reporta dentro de los parametros normales por suspenciones no programadas no avisadas</t>
  </si>
  <si>
    <t>se recolecta de las suspenciones del sevicio de acueducto reportados al SUI de caranter mernsial</t>
  </si>
  <si>
    <t>Actuando de manera oportuna ante cualquier daño presentado en cada municipio y optimizando la Red</t>
  </si>
  <si>
    <t xml:space="preserve">el indice de agua no contabilizada se encuentra dentro de los parametros normales establecidos </t>
  </si>
  <si>
    <t>se extrae de los metros cubicos facturados entregados por la oficina de comercial y los metros cubicos producidos otorgados en plantas</t>
  </si>
  <si>
    <t>Instalando Macromedidores a la entrada y salidad de la planta asi como en la red de distribución</t>
  </si>
  <si>
    <t>el indice de reclamacion en acueducto se encuentra en parametros muy bajos de reclamación cumpliendo con la meta establecida</t>
  </si>
  <si>
    <t>los datos se entregan realizando una revicion a las PQRs remitidas a la subgerencia de acueducto y alcantarillado</t>
  </si>
  <si>
    <t>el indice de reclamacion se encuentra muy debajo de la meta establecida</t>
  </si>
  <si>
    <t>Cada reporte dedaño es atendido de manera inmediata según programacion de los fontaneros</t>
  </si>
  <si>
    <t>los coordinadores municipales entregan a la subegencia de acueducto y alcantarillado el reporte de daños  y reparaciones de carácter mensual</t>
  </si>
  <si>
    <t>se atienden todas las solicitudes de los usuarios por concepto de daños</t>
  </si>
  <si>
    <t>en el periodo aunque se iniciaron obras en acueducto, estas no presentan un avance de instalacion de tuberias a la fecha de los presentes indicadores</t>
  </si>
  <si>
    <t>se extrae de los contratos de obra en la vigencia de este reporte</t>
  </si>
  <si>
    <t>se monitorea constantemente la instalacion de redes con los planes de mejoramiento como el POIR</t>
  </si>
  <si>
    <t>La cobertura en alcantarillado se encuentra en funcion del censo DANE 2005 y los usuarios actuales</t>
  </si>
  <si>
    <t xml:space="preserve">se ampliara la instalacion de redes en sectores donde no hay cobertura </t>
  </si>
  <si>
    <t>La cobertura en acueducto y alcantarillado se encuentra en funcion del censo DANE 2005 y los usuarios actuales, de ahí se toma el indicador del rezago solicitado</t>
  </si>
  <si>
    <t>se reporta el avance de ejecucion de obras ejecutadas a la fecha y el avance de tuberia instalada</t>
  </si>
  <si>
    <t>Para el presente periodo no se programo ni se contrato la construcción de colectores</t>
  </si>
  <si>
    <t>Se realizará la contratacion de colectores para cumplir con esta meta</t>
  </si>
  <si>
    <t xml:space="preserve">Para el presente periodo no se programo ni se contrato la construcción de colectores por consiguiente no hay vertimientos eliminados </t>
  </si>
  <si>
    <t>Con la construccion de colectores eliminaremos los puntos de vertimiento proyectados</t>
  </si>
  <si>
    <t>Se observa en el periodo una disminucion considerable en la reduccion de reclamaciones operativas en alcantarillad cumpliendo con la meta establecida para el periodo</t>
  </si>
  <si>
    <t>La informacion es consolidad según los PQRs que ingresan a la subgerencia para su respectivo tramite y diligenciamiento</t>
  </si>
  <si>
    <t>Realizar todas las actividades establecidas durante la vigencia 2023</t>
  </si>
  <si>
    <t>realizar las capacitaciones que estan el cronograma de capacitaciones para ampliar el conocimiento de los funcionarios de la entidad.</t>
  </si>
  <si>
    <t>generar una sensibilización y motivar a los funcionarios a que sean integros en su vida y trabajo.</t>
  </si>
  <si>
    <t>darle cabalidad al cumplimiento de las 5 fases planteadas en el plan de talento humano.</t>
  </si>
  <si>
    <t xml:space="preserve"> Se hizo la solicitud de reporte de información de trámites a los procesos competentes, para el cargue en la plataforma del SUIT. * Se realizo el cargue en el aplicativo, de los dos (2) trámites inscritos al proceso de Planeacion Técnica y Ambiental  y el de los trece (13) tramites correpondientes a la Subgerencia de Comercialización de Servicios y Atención al Cliente, es de resaltar que dichos cargues corresponden a los periodos reportados por los procesos,  como es para planeación técnica y ambiental los meses de enero- abril  y en subgerencia de comercialización de servicios y atención al cliente de enero-marzo de 2023, dicho cargue esta soportado con la información entregada por cada proceso en el tramite respectivoy el mes correspondiente.   </t>
  </si>
  <si>
    <t>31/04/2023</t>
  </si>
  <si>
    <t xml:space="preserve">Se realizó desde el Proceso de Planeación Corporativa la Gestión para contar con la información requerida para los cargues al Aplicativo SUIT,  La Empresa cuenta con 15 trámites inscritos, donde dos (2) trámites los reporta el proceso de Planeación Técnica y Ambiental y los otros trece (13) son competencia de la Subgerencia de Comercialización De Servicios Y Atención Al Cliente, es indispensable reportar la información, para su efectiva públicación y tener dispuesto el aplicativo SUIT, con la información requerida desde el nivel central. </t>
  </si>
  <si>
    <t>Se cuenta con las Evidencias de las certificaciones de los tramites reportados por el proceso de Planeación Técnica y Ambiental y la Subgerencia de Comercialización de Servicios y Atención al Cliente, las cuales se encuentran en el Expediente de Tramites SUIT 2023, del archivo de la Subgerencia de Planeación y Mejoramiento Institucional,  se puede evidenciar los cargues correspondientes en el aplicativo dispuesto por el DNP. https://www.funcionpublica.gov.co/web/suit ,  (De todos modos se evía escaneo en PDF de las evidencias del proceso).</t>
  </si>
  <si>
    <t>Realizar seguimiento y cargue a los quince (15) trámites inscritos en la plataforma SUIT, los 12 meses de la vigencia.</t>
  </si>
  <si>
    <t>Se generaron informes de seguimiento a los planes de Saneamiento y Manejo de Vertimientos PSMV de los 9 municipios Radicados en la CRQ en el mes de Febrero de 2023  operación de servicios publicos domiciliarios</t>
  </si>
  <si>
    <t xml:space="preserve">En los archivos de  la Subgerencia de Planeacion y Mejoramiento Institucional reposan el oficio remisorio con sus respectivos anexos corerespondiente a los seguientos de los PSMV.
Radicado de oficio E02307-23 </t>
  </si>
  <si>
    <t>Se realizò seguimiento al PUEEA y se readico ante la Autoridad Ambiental CRQ con RAD 0772 de l 24 Marzo de 2023
Pijao, Quimbaya y Salento, donde operan Las Empresa Publicas del Quindio</t>
  </si>
  <si>
    <t>El plan actualizado fue entregado a la CRQ mediante oficio remisorio con radicado 0772 de 2023 y el seguimiento al plan reposa en el archivo docuemental de la Subgerencia de Planeacion y Mejoramiento Institutcional</t>
  </si>
  <si>
    <t>no se ha realizado ninguna actualización en este primer cuatrimestre.</t>
  </si>
  <si>
    <t>los oficios estan en el archivo de la subgerencia de planeación</t>
  </si>
  <si>
    <t>el oficio esta en el archivo de la subgerencia de planeación</t>
  </si>
  <si>
    <t>realizar todos los seguimientos establecidos para la vigencia 2023</t>
  </si>
  <si>
    <t>hacer el ultimo seguimiento al programa de agua y uso eficiente del agua.</t>
  </si>
  <si>
    <t xml:space="preserve">Actualización de Manuales de procesos y Procedimientos  y  sus diferentes documentos como protocolos, Guias, Formatos, instructivos, politicas, planes y demas documentos propios de cada Proceso de la Entidad ,  se han realizado observaciones a cada proceso para que las actualizaciones esten articuladas desde: el marco de MIPG,  la parte técnica del proceso,  el real hacer del proceso, la normatividad vigente, la actualización de responsabilidad basado en la nueva Reestructuración de EPQ y manual de funciones. Se hizo acompañamiento algunas areas de la Subgerencia Administrativa y Financiera , Comercialización de Servicios y Atención al usuario, a la Oficina de Talento Humano y al proceso de Laboratorio de ensayo y calidad de agua, se realizo normalización de unos documentos y se hizo entrega mediante correo digital , whatsaap  al area respectiva, se cuenta con el formato de solicitud de emisión para la normalización de documentos. Se dio cumplimiento al Decreto 612 de 2018 en la actualización, normalización y publicación al 31 de enero de 2023, de los Planes estrategicos e institucionales integrados al Plan de Acción de la actual vigencia.  </t>
  </si>
  <si>
    <t>La meta alcanzada de enero a abril de 2023 es de 15,79% acumulada, lo que muestra un avance superior de cumplimiento para el tiempo reportado, ya que para los 12 meses del año se tiene una meta calculada del 25% (=100% Meta 2023-75% Linea Base 2022). Cabe resaltar que se ha venido dando cumplimiento en la actualización y aplicación del SGC como se evidencia  en las actividades reportadas,  también se dio cumplimiento en la normalización de la actualización de Planes Estratégicos e Institucionales del Decreto 612 de 2018 y  Politicas Institucionales.</t>
  </si>
  <si>
    <t>Basados en que la Norma Técnica de Calidad de la Gestión Pública (NTC GP 1000) ,  se fundamenta en el interés de  promover la mejora en la calidad y el desempeño de los servicios y productos ofrecidos a la ciudadanía. Se hace necesario utilizar una herramienta de gestión que permita dirigir y evaluar el desempeño institucional en términos de calidad y satisfacción social, mediante la adaptación de un enfoque basado en procesos y procedimientos actualizados e incorporados desde la normatividad vigente y aterrizados al Nuevo Modelo Integrado de Planeación y Gestión – MIPG,  donde se puedan gestionar una serie de actividades relacionadas entre sí, que permitan tener un control continuo sobre los procesos individuales de la entidad y  a la vez lograr una mirada Holistica, que los entrelace e interconecte como uno solo y formen parte de la organización cómo un todo.  Mediante este enfoque entenderemos el funcionamiento de nuestra entidad, como un engranaje  donde se promueve la mejora continua , y se logre la apropiación de un Sistema de Calidad efectivo.</t>
  </si>
  <si>
    <t>se reciben solicitudes para el portal web de la entidad para actualizar los campos que brindan información a los usuarios cumpliendo con la ley 1712 de 2014 como son noticias, boletines, informes de gestión, notificaciones entre otros.</t>
  </si>
  <si>
    <t>Con el fin de cumplir la meta estípulada se tiene disponible un canal de comunicación por medio del correo electrónico el cual llegan todas las solicitudes que se ejecutan en un lapso de 24 horas, de igual forma se tiene a disposición un profesional del área encargado de realizar las actividades en mención para dar cumplimiento a dichas solicitudes.</t>
  </si>
  <si>
    <t xml:space="preserve">
 Ver Evidencias 1
</t>
  </si>
  <si>
    <t>de acuerdo al trabajo realizado se puede evidenciar que se está cumpliendo la meta del trabajo en un 93%, el cual ha sido logrado por utilizar las herramientas tecnológicas como medio de comunicación para las solicitudes realizadas</t>
  </si>
  <si>
    <t>A la fecha se han implementado las actualizaciones mencionadas con el fin de suplir las necesidades que requiere la entidad</t>
  </si>
  <si>
    <t xml:space="preserve"> Ver Evidencia 2                </t>
  </si>
  <si>
    <t>El porcentaje de cumplimiento para este trimestre es bueno ya que se lleva un alto nivel antes de finalizar el presente año</t>
  </si>
  <si>
    <t>se han realizado ajustes en los Planes Institucionales y se publicaron en el sitio web cumpliendo con los lineamientos que solicita gobierno digital, como es el Plan Estratégico de las Tecnologías de la Información - PETI y las Politicas de seguridad y Privacidad de la información</t>
  </si>
  <si>
    <t>se realizan modificaciones en los planes institucionales y se publicaron en el sitio web solicitadas por el gobierno nacional y la entidad EPQ con el fin de dar cumplimiento a las metas estipuladas en el presente año</t>
  </si>
  <si>
    <t>Ver Evidencias 3
(Se encuentran en archivo digital enviado por el proceso)
https://epq.gov.co/index.php/es/transparencia-y-acceso-a-la-informacion/politicas-planes-y-programas/politicas.html
https://epq.gov.co/index.php/es/nuestra-gestion/politicas-planes-programas-y-proyectos-institucionales/politicas-planes-y-programas.html</t>
  </si>
  <si>
    <t>se viene adelantando modificaciones en el sitio web para mejorar el cumplimiento y llegar a la meta estípulada para el presente año</t>
  </si>
  <si>
    <t>se brinda soporte y mantenimiento a todos los sitios de trabajo de cada subgerencia de la entidad conforme al cronograma de actividades adjunto a este documento, se atienden solicitudes de configuración e instalación de equipos o periféricos a cada subgerencia, se realizan instalaciones de conexión de cableado de red</t>
  </si>
  <si>
    <t>se tiene habilitado un sistema de comunicación por medio del correo electrónico para atender las solicitudes de los funcionarios y dar solución a sus requerimientos, de igual forma se maneja un formato normalizado para almacenar la información de los servicios realizados por parte del área de sistemas</t>
  </si>
  <si>
    <t xml:space="preserve">Ver Evidencias 4                                                                         </t>
  </si>
  <si>
    <t>desde sistemas siempre ha tenido a disposición el personal capacitado y adecuado para brindar las soluciones que requiera la entidad dando respuestas en el menor tiempo posible</t>
  </si>
  <si>
    <t xml:space="preserve">con la implementación del software nuevo de NEXIS la entidad cuenta con 5 herramientas tecnológicas para la atención a usuarios los cuales están en fase de implementación, estos son Ventanilla Única, el desprendible del descargue de nómina, descargue de factura desde el sitio web, pagos en linea por PSE y el chat en el sitio web.
de los mencionados ya se tiene operando 2 los cuales son: Pago en linea por PSE y el Chat en Sitio web (Nota: el chat en el sitio web no tiene personal que lo opere) </t>
  </si>
  <si>
    <t>se tiene habilitado un canal de comunicación por medio del correo electrónico para resolver dudas o solicitar inducción para fortalecer el uso de las herramientas tecnológicas en la medida que se vaya interactuando.</t>
  </si>
  <si>
    <t xml:space="preserve">Ver Evidencias 5    </t>
  </si>
  <si>
    <t>medidas antifraudulentos, ajuste de tarifas ipc, austeridad en el gasto de funcionamiento y costos eficientes</t>
  </si>
  <si>
    <t>balance de prueba</t>
  </si>
  <si>
    <t>recuperacion de cartera</t>
  </si>
  <si>
    <t>se tiene planteado el emprestito de 6,000 millones para inversion</t>
  </si>
  <si>
    <t>Cifras como activo corriente y pasivo corriente pueden variar, ya que aún se está registrando recaudos en tesorería</t>
  </si>
  <si>
    <t>A la fecha se ha realizado ocho actualizaciones y mejoras, especialmente en la Plataforma del nexis que es la que mas requerimientos han solicitado los usuarios</t>
  </si>
  <si>
    <t>se realizan tomas mensuales en los cuatro municipios del donde se presta el servicio de gas GLP, Cordoba, Pijao, Buenavista, y Genova; utilizando el equipo medidor de particulas odorante HODORHANDY para detectar ETILMERCAPTANO aplicado al gas GLP desde las plantas de Ecopetrol. Se realizan 96 tomas</t>
  </si>
  <si>
    <t>Se presentaron 56 solicitudes de servicio tecnico con dos tecnicos de gas.</t>
  </si>
  <si>
    <t>Se presentaron 1 solicitudes de emergencias en redes internas</t>
  </si>
  <si>
    <t>Se realizan 0  instalaciones nuevas distribuidas en los municipios de Cordoba, Buenavista y Genova</t>
  </si>
  <si>
    <t>Se realizan tanqueos aproximadamente cada 13 a 20 dias,   con un maximo de llenado de 90% por tanque y un minimo de volumen de gas existente en los tanques de almaceamiento entre 30 y 50%
El indicador de confiabilidad de almacenamiento definido por la Resolución CREG 072 de 2002, modificada por la Resolución CREG 034 de 2004, fue definido por la CREG para ser evaluado por la Auditoría Externa de Gestión y Resultados AEGR. Para el caso particular de empresas del Estado, esta labor deberá ser realizada por la oficina de Control Interno de la Empresa.
    El indicador definido en el artículo 2.6 de las resoluciones ibidem, está definido para los grandes comercializadores de gas GLP. Para el caso particular de EPQ S.A. ESP, este indicador no debería aplicar, ya que la empresa sólo es distribuidor.  CAPACIDAD DE ALMACENAMIENTO / VOLUMEN CONSUMIDO * POR 120 DIAS SON LOS cuatro MESES - De tal manera el cumplimiento indica que en los tres meses se consumio el 69% de la capacidad total de almacenamiento, y quedo un 31% en el sistema, sin aplicar la resolucion anteriormente mensionada. Se debe cambiar el calculo del indicador por municipio.</t>
  </si>
  <si>
    <t xml:space="preserve">Se garantiza la disponibilidad de gas para el consumo diario realizando el suministro de gas GLP a los 4 Municipios </t>
  </si>
  <si>
    <t>Segun la resolucion 100 de 2003 CREG  el IPLI =(NP-NFR/NP)*100. Se debe realizar la toma de presion en lineas individuales con un manometro de baja garantizando la toma dentro de la vivienda; con un rango de 23 a 35 mbar. De acuerdo a la resolucion CREG 035 del año 2020. ARTÍCULO 2. SUSPENSIÓN DE LA OBLIGACIÓN DE REPORTE DE LOS ÍNDICES DE ODORIZACIÓN, IO Y DE PRESIÓN EN LÍNEAS INDIVIDUALES, IPLI AL SUI. SE REALIZO EN EL CUATRIMESTE 96 MUESTRAS DENTRO DEL RANGO DE REFERENCIA.</t>
  </si>
  <si>
    <t xml:space="preserve">Según la resolucion No100 de 2003 CREG  Articulo 3 duracion equivalente de interrupcion del servicio, el valor de referencia es Cero, toda interrupcion  DES= SUMATORIA DEL TIEMPO DE DURACION DE LA INTERRUPCION DE TODAS LAS INTERRUPCIONES DEL SERVICIO. Se presentaron 0 emergencias </t>
  </si>
  <si>
    <t>se cuenta con 3629 usuarios facturados al mes de marzo
En el proceso de operación y mantenimiento el objetivo correspondiente “Aumentar la cobertura del servicio de gas en un 5 % en los cuatro municipios de la cordillera”. Esta meta ya fue superada a diciembre de 2022, por lo anterior se recomienda incrementar un 1% al valor actual como próximo número de suscriptores del año 2023</t>
  </si>
  <si>
    <t xml:space="preserve">No se presentaron 0 emergencias </t>
  </si>
  <si>
    <t>Se presentaron 18 solicitudes de servicio tecnico con dos tecnicos de gas.</t>
  </si>
  <si>
    <t xml:space="preserve">Se presentaron 1 solicitudes de emergencias por fuga de regualdor en el centro de medición en el municipio de Cordoba, el personal tecnico, tuvo un tiempo de respuesta inferiro a 1 hora. </t>
  </si>
  <si>
    <t>Se realizan 0 instalaciones nuevas distribuidas en los municipios de Cordoba, Buenavista y Genova</t>
  </si>
  <si>
    <t>Se realizan tanqueos aproximadamente cada 13 a 20 dias,   con un maximo de llenado de 90% por tanque y un minimo de volumen de gas existente en los tanques de almaceamiento entre 30 y 50%
El indicador de confiabilidad de almacenamiento definido por la Resolución CREG 072 de 2002, modificada por la Resolución CREG 034 de 2004, fue definido por la CREG para ser evaluado por la Auditoría Externa de Gestión y Resultados AEGR. Para el caso particular de empresas del Estado, esta labor deberá ser realizada por la oficina de Control Interno de la Empresa.
    El indicador definido en el artículo 2.6 de las resoluciones ibidem, está definido para los grandes comercializadores de gas GLP. Para el caso particular de EPQ S.A. ESP, este indicador no debería aplicar, ya que la empresa sólo es distribuidor.  CAPACIDAD DE ALMACENAMIENTO / VOLUMEN CONSUMIDO * POR 120 DIAS SON LOS cuatro MESES - De tal manera el cumplimiento indica que en los cuatro meses se consumio el 69% de la capacidad total de almacenamiento, y quedo un 31% en el sistema, sin aplicar la resolucion anteriormente mensionada. Se debe cambiar el calculo del indicador por municipio.</t>
  </si>
  <si>
    <t xml:space="preserve">Según la resolucion No100 de 2003 CREG  Articulo 3 duracion equivalente de interrupcion del servicio, el valor de referencia es Cero, toda interrupcion  DES= SUMATORIA DEL TIEMPO DE DURACION DE LA INTERRUPCION DE TODAS LAS INTERRUPCIONES DEL SERVICIO. Se presento 1 emergencias </t>
  </si>
  <si>
    <t>se cuenta con 3629 usuarios facturados al mes de abril</t>
  </si>
  <si>
    <t xml:space="preserve">Se presentaron1emergencias </t>
  </si>
  <si>
    <t>Reportes de planta vía whats app, planillas de registro de operación por municipio, planilla de control y ordenes de trabajo  que ingresan a la subgerencia para su respectivo tramite y diligenciamiento (Evidencias reposan en el proceso responsable).</t>
  </si>
  <si>
    <t>Se realizan 0 instalaciones nuevas distribuidas en los municipios de Cordoba, Buenavista y Genova.
En el proceso de operación y mantenimiento redes internas (GAS) el objetivo correspondiente “Instalación de redes internas”. Se solicita que este indicador sea trasladado a la subgerencia comercial de la entidad, teniendo en cuenta que esta dependencia hace el control de la solicitud del servicio y matricula.</t>
  </si>
  <si>
    <t>se extrae del contrato de suministro 009 de 2022 en la vigencia de este reporte (Evidencias en el proceso responsable), los formatos de suministro y de lecturas diarias reposan en el area de servicios Publicos, el cual se controla el inventario y estado de las plantas de Gas.</t>
  </si>
  <si>
    <t>usuarios y suscriptores otorgados por la oficina de comercial (Evidencias en el proceso responsable). La continuidad del servicio correspode a la cantidad de horas que los usuarios contaron con el servicio durante los cuatro meses, teniendo en cuenta el tiempo de afectacion de emergencias; teniendo en cuenta que hay cero emergencias externas la continuidad fue del 100%. las presiones y odorizacion son tomadas con el manometro y equipo de medicion de Etilmercaptano y , las evidencias reposan en la subgerencia de servicios publicos, responsable del proceso.</t>
  </si>
  <si>
    <t>se cuenta con 3551 usuarios facturados al mes de abril</t>
  </si>
  <si>
    <t xml:space="preserve">Se presento 1 emergencias </t>
  </si>
  <si>
    <t>Se realizan tomas mensuales en los cuatro municipios del donde se presta el servicio de gas GLP, Cordoba, Pijao, Buenavista, y Genova; utilizando el equipo medidor de particulas odorante HODORHANDY para detectar ETILMERCAPTANO aplicado al gas GLP desde las plantas de Ecopetrol. Se realizan 96 tomas</t>
  </si>
  <si>
    <t xml:space="preserve">La Subgerencia de Comercialización realizó proceso de facturación conforme a los cronogramas estipulados y establecio los canales de pago (Sedes - Pagos PSE - facilisimo) para los periodos de facturación de de los meses enero febrero y marzo, </t>
  </si>
  <si>
    <t>Se genero la debida facturación de cada Municipio, como se realizo contrato con Facilisimo para el recaudo a los usuarios le queda mas facil y mas tiempo para hacercarse a realizar el pago de la factura</t>
  </si>
  <si>
    <t xml:space="preserve">las evidencias se encuentran en la plataforma NEXIS, se anexa informe reportado de cada mes </t>
  </si>
  <si>
    <t xml:space="preserve">subgerencia, es de anotar que en relacion al servicio de gas se encuentra pendiente la habilitacion en el sistema para la legalizacion de las respectivas matriculas, por tal razon no ha sido posible el registro de nuevos usuarios; es de anotar que la informacion aqui suministrada se realiza conforme software NEXIS </t>
  </si>
  <si>
    <t>se realiza un control de cada solicitud de Matricula, con el fin de verificar que cumplan con la documentación solicitada para el servicio a requerir</t>
  </si>
  <si>
    <t>La auxiliar administrativa encargada de realizar la Matricula lleva una base de datos de los servicios nuevos generados a cada municipio, y el soporte queda en la plataforma NEXIS</t>
  </si>
  <si>
    <t xml:space="preserve">La subgerencia de comercializacion ha venido enviando los respectivos cobros persuasivos, de igual manera se a realizado las respectivas suspenciones del servicio con el fin de que el usuario solucione su situacion financiera </t>
  </si>
  <si>
    <t>El profesional a cargo de este proceso, revisa constantemente la plataforma y envia a los lectores a verificar en campo</t>
  </si>
  <si>
    <t xml:space="preserve">La Subgerencia de comercialización, en atencion a las peticiones, quejas y reclamos que son radicadas a la entidad se procede a dar respuesta de manera idonia y dentro de los terminos pertinentes, es pertinente señalar que el en el municipio de pijao se a presentado multiples reclamaciones por la implatacion de la tarifa del servicio de acueducto y alcantarillado </t>
  </si>
  <si>
    <t>Con la implementacion del nuevo Software NEXIS, la auxiliar administrativa ingresa todas las reclamaciones a la plataforma para enviar a  una  revisión con los lectores y pronta solución al usuario.</t>
  </si>
  <si>
    <t>las evidencias se encuentran en la plataforma NEXIS, se anexa  imágenes de algunas solicitudes. Y la Tecnico de PQR maneja un semaforo con dichas solicitudes.</t>
  </si>
  <si>
    <t>La subgerencia de comercialización ha desplazado a personal operativo y administrativo a las zonas donde se han detectado conexiones ilegales, ha notificado a los usaurios, y los ha instado para su legalización, además ha realizado los cortes respectivos de dichas conexiones ilegales.</t>
  </si>
  <si>
    <t>La tecnico administrativa revisa la plataforma NEXIS para llevar una base de datos, luego envia los lectores a realizar la visita tecnica con registro fotografico, para poder hacerle la notoficación al usuario y dar inicio al proceso de legalidad</t>
  </si>
  <si>
    <t>La tecnico administrativa, envia a realizar las salidas tecnicas, para verificar ilegalidades, luego se le notifica al usuario y se le da un plaza para realizar el tramite de legalización</t>
  </si>
  <si>
    <t xml:space="preserve">La subgerencia de comercialización ha notificado usuarios que se encuentran DCC y usuarios que tienen micromedidores en mal estado, al cual se le han relaziado las respectivas instalaciones bien sea por parte de la empresa y/o por parte del usuario </t>
  </si>
  <si>
    <t>En este indicador  si  bien es cierto la entidad tiene  19 procesos  como traigo una linea base del 75%  me hace falta actualizar 10 procesos de los cuales en este primer cuatrimestre  actualice 3 y de los 7 restantes.                                                                                                                                                                                                                                                                              Las evidencias reposan en archivos digitales del Proceso de Planeación Corporativa de la Subgerencia de Planeación y Mejoramiento Institucional, el cual tiene a disposición el email exclusivo para el SGC , calidadepq@gmail.com, tambien en documentos publicados en la pagina de epq en los siguientes link:   https://www.epq.gov.co/index.php/es/nuestra-gestion/politicas-planes-programas-y-proyectos-institucionales/politicas-planes-y-programas.html , https://www.epq.gov.co/index.php/es/transparencia-y-acceso-a-la-informacion/politicas-planes-y-programas.html,       https://www.epq.gov.co/index.php/es/nuestra-gestion/politicas-planes-programas-y-proyectos-institucionales/politicas-planes-y-programas.html,  https://www.epq.gov.co/index.php/es/transparencia-y-acceso-a-la-informacion/plan-anticorrupcion.html                         Se hace entrega de evidencia en un archivo con documentos en PDF debidamente normalizados desde el proceso competente y de los pantallazos de la Gestión realizada por email. Cabe resaltar que la evidencia se esta cargando en una Unidad de Almacenamiento compartido, llamada Nash.</t>
  </si>
  <si>
    <t xml:space="preserve">Se evidencia el acta No. 001 del 10 de enero de 2023- el acta 002 del 10 de marzo de 2023 -se realizaron en 4 secciones  y acta del 10 de Abril de 2023 </t>
  </si>
  <si>
    <t>33.33%</t>
  </si>
  <si>
    <t xml:space="preserve">En el mes de abril se reaizo la auditoria al proceso secretaria General de acuerdo al plan de auditoria aprobado por el comité coordinador de control interno </t>
  </si>
  <si>
    <t>Seguimiento que se  realizara en el momento q sea rendido el furag</t>
  </si>
  <si>
    <t>con el furag</t>
  </si>
  <si>
    <t>seguimiento que se realiza a los mapas de riesgos</t>
  </si>
  <si>
    <t>608*100</t>
  </si>
  <si>
    <t>5059800-4002943</t>
  </si>
  <si>
    <t xml:space="preserve">Ccomites de control interno de gestion, cuatro reuniones iniciales para socializar y discutir sobre la propuesta establecer el IRCA como indicador de gestión de EPQ, se  concreto en  un plan de accion que involucra a todos los procesos que tienen relación con el IRCA. Compra de equipos de laboratorio  psrs las plantas; reinducción a operarios, </t>
  </si>
  <si>
    <t>Revisión del estado de las plantas y elaboración de informe para la dirección de EPQ,  programa de mantenimientpo de los equipos electricos, electronicos y electromecanicos; programa de capacitaciones por acompañamiento</t>
  </si>
  <si>
    <t>Ejecución de Programa de mantenimiento  de las plantas, revision de vávulas y compuertas, instalación de macromedidoras por parte de la subgerencia de servicios publicos, registros de operación,  identificación de riesgos en el marco del Plan de Seguridad del Agua</t>
  </si>
  <si>
    <t>Reportes de plantas, registro de mantenimiento,  borrador del PSA en elaboración</t>
  </si>
  <si>
    <t>Registros de operación,   informes de mantenimiento, acts de reuniones semanales de la oficina de producción de agua potable</t>
  </si>
  <si>
    <t>Coordinación con el proceso de distribución que tien a cargo las bocatomas y los desarenadores, identificación de riesgos y plan de mejora en el marco  del plan de seguridad del agua. Ejecución del programa de mantenimiento,  gestión para el suministro oportuno de los insumos necesarios para la producción de agua potable; programación de personal para asegurar la continuidad en la operación de las plantas</t>
  </si>
  <si>
    <t>Identificación de situaciones especificas, Evaluación  e identificación de recursos necesarios y solicitud de los mismos a la subgerencia de servicios públicos</t>
  </si>
  <si>
    <t xml:space="preserve">Actas de reunion, registros en Whats app, registros en bitacoras </t>
  </si>
  <si>
    <t>Se realizan seguimientos diarios mediante determinación de parámetros de caracteristicas del agua (pH, Temperatura); se realizan mantenimientos diarios :desarenadores, rejas de cribado, limpieza general de las plantas</t>
  </si>
  <si>
    <t>Elaboración de informe sobre el estado de las plantas entregado a la dirección de la empresa</t>
  </si>
  <si>
    <t xml:space="preserve">Formatos de registro diario de datos, bitacoras </t>
  </si>
  <si>
    <t>en la oficina de plantas</t>
  </si>
  <si>
    <t xml:space="preserve"> realizar los seguimientos diarios mediante determinación de parámetros de caracteristicas del agua (pH, Temperatura); se realizan mantenimientos diarios :desarenadores, rejas de cribado, limpieza general de las plantas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</si>
</sst>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164" formatCode="&quot;$&quot;\ #,##0.00_);[Red]\(&quot;$&quot;\ #,##0.00\)"/>
    <numFmt numFmtId="165" formatCode="_(&quot;$&quot;\ * #,##0.00_);_(&quot;$&quot;\ * \(#,##0.00\);_(&quot;$&quot;\ * &quot;-&quot;??_);_(@_)"/>
    <numFmt numFmtId="166" formatCode="_(* #,##0.00_);_(* \(#,##0.00\);_(* &quot;-&quot;??_);_(@_)"/>
    <numFmt numFmtId="167" formatCode="_-&quot;$&quot;* #,##0.00_-;\-&quot;$&quot;* #,##0.00_-;_-&quot;$&quot;* &quot;-&quot;??_-;_-@_-"/>
    <numFmt numFmtId="168" formatCode="0.0%"/>
    <numFmt numFmtId="169" formatCode="0.000%"/>
    <numFmt numFmtId="170" formatCode="&quot;$&quot;\ #,##0.00"/>
    <numFmt numFmtId="171" formatCode="0.0000%"/>
    <numFmt numFmtId="172" formatCode="_(* #,##0_);_(* \(#,##0\);_(* &quot;-&quot;??_);_(@_)"/>
    <numFmt numFmtId="173" formatCode="_-* #,##0.00_-;\-* #,##0.00_-;_-* &quot;-&quot;_-;_-@_-"/>
    <numFmt numFmtId="174" formatCode="_(* #,##0.00000_);_(* \(#,##0.00000\);_(* &quot;-&quot;??_);_(@_)"/>
  </numFmts>
  <fonts count="22">
    <font>
      <sz val="11"/>
      <color theme="1"/>
      <name val="Calibri"/>
      <family val="2"/>
      <scheme val="minor"/>
    </font>
    <font>
      <sz val="11"/>
      <color indexed="8"/>
      <name val="Calibri"/>
      <family val="2"/>
    </font>
    <font>
      <sz val="11"/>
      <color indexed="8"/>
      <name val="Helvetica Neue"/>
    </font>
    <font>
      <b/>
      <sz val="9"/>
      <name val="Tahoma"/>
      <family val="2"/>
    </font>
    <font>
      <sz val="9"/>
      <name val="Tahoma"/>
      <family val="2"/>
    </font>
    <font>
      <sz val="11"/>
      <color theme="1"/>
      <name val="Calibri"/>
      <family val="2"/>
      <scheme val="minor"/>
    </font>
    <font>
      <sz val="9"/>
      <color theme="1"/>
      <name val="Tahoma"/>
      <family val="2"/>
    </font>
    <font>
      <sz val="9"/>
      <color rgb="FF000000"/>
      <name val="Tahoma"/>
      <family val="2"/>
    </font>
    <font>
      <b/>
      <sz val="9"/>
      <color theme="1"/>
      <name val="Tahoma"/>
      <family val="2"/>
    </font>
    <font>
      <sz val="9"/>
      <color indexed="8"/>
      <name val="Tahoma"/>
      <family val="2"/>
    </font>
    <font>
      <b/>
      <sz val="9"/>
      <color indexed="81"/>
      <name val="Tahoma"/>
      <family val="2"/>
    </font>
    <font>
      <u/>
      <sz val="11"/>
      <color theme="10"/>
      <name val="Calibri"/>
      <family val="2"/>
      <scheme val="minor"/>
    </font>
    <font>
      <sz val="9"/>
      <color indexed="81"/>
      <name val="Tahoma"/>
      <family val="2"/>
    </font>
    <font>
      <b/>
      <sz val="9"/>
      <color indexed="81"/>
      <name val="Tahoma"/>
      <charset val="1"/>
    </font>
    <font>
      <sz val="8"/>
      <color theme="1"/>
      <name val="Tahoma"/>
      <family val="2"/>
    </font>
    <font>
      <b/>
      <sz val="8"/>
      <name val="Tahoma"/>
      <family val="2"/>
    </font>
    <font>
      <sz val="8"/>
      <color indexed="8"/>
      <name val="Tahoma"/>
      <family val="2"/>
    </font>
    <font>
      <sz val="8"/>
      <name val="Tahoma"/>
      <family val="2"/>
    </font>
    <font>
      <sz val="8"/>
      <color rgb="FF000000"/>
      <name val="Tahoma"/>
      <family val="2"/>
    </font>
    <font>
      <b/>
      <sz val="8"/>
      <color theme="1"/>
      <name val="Tahoma"/>
      <family val="2"/>
    </font>
    <font>
      <u/>
      <sz val="8"/>
      <color theme="10"/>
      <name val="Tahoma"/>
      <family val="2"/>
    </font>
    <font>
      <sz val="11"/>
      <color theme="1"/>
      <name val="Tahoma"/>
      <family val="2"/>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diagonal/>
    </border>
  </borders>
  <cellStyleXfs count="14">
    <xf numFmtId="0" fontId="0" fillId="0" borderId="0"/>
    <xf numFmtId="0" fontId="1" fillId="0" borderId="0"/>
    <xf numFmtId="0" fontId="1" fillId="0" borderId="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0" fontId="2" fillId="0" borderId="0" applyNumberFormat="0" applyFill="0" applyBorder="0" applyProtection="0">
      <alignment vertical="top"/>
    </xf>
    <xf numFmtId="0" fontId="5"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11" fillId="0" borderId="0" applyNumberFormat="0" applyFill="0" applyBorder="0" applyAlignment="0" applyProtection="0"/>
    <xf numFmtId="41" fontId="5" fillId="0" borderId="0" applyFont="0" applyFill="0" applyBorder="0" applyAlignment="0" applyProtection="0"/>
  </cellStyleXfs>
  <cellXfs count="626">
    <xf numFmtId="0" fontId="0" fillId="0" borderId="0" xfId="0"/>
    <xf numFmtId="0" fontId="6" fillId="2" borderId="0" xfId="0" applyFont="1" applyFill="1"/>
    <xf numFmtId="0" fontId="6" fillId="0" borderId="0" xfId="0" applyFont="1"/>
    <xf numFmtId="0" fontId="6" fillId="0" borderId="0" xfId="0" applyFont="1" applyAlignment="1">
      <alignment wrapText="1"/>
    </xf>
    <xf numFmtId="0" fontId="4" fillId="2" borderId="0" xfId="0" applyFont="1" applyFill="1"/>
    <xf numFmtId="0" fontId="6" fillId="3" borderId="4" xfId="0" applyFont="1" applyFill="1" applyBorder="1" applyAlignment="1">
      <alignment horizontal="center" wrapText="1"/>
    </xf>
    <xf numFmtId="0" fontId="8" fillId="3" borderId="21" xfId="0" applyFont="1" applyFill="1" applyBorder="1" applyAlignment="1">
      <alignment horizontal="center" vertical="center" wrapText="1"/>
    </xf>
    <xf numFmtId="168" fontId="8" fillId="3" borderId="21" xfId="0" applyNumberFormat="1" applyFont="1" applyFill="1" applyBorder="1" applyAlignment="1">
      <alignment horizontal="center" vertical="center" wrapText="1"/>
    </xf>
    <xf numFmtId="0" fontId="8" fillId="3" borderId="1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8" fillId="3" borderId="2" xfId="0" applyFont="1" applyFill="1" applyBorder="1" applyAlignment="1">
      <alignment horizontal="center" vertical="distributed"/>
    </xf>
    <xf numFmtId="168" fontId="8" fillId="3" borderId="2" xfId="0" applyNumberFormat="1" applyFont="1" applyFill="1" applyBorder="1" applyAlignment="1">
      <alignment horizontal="center" vertical="distributed"/>
    </xf>
    <xf numFmtId="0" fontId="8" fillId="3" borderId="16" xfId="0" applyFont="1" applyFill="1" applyBorder="1" applyAlignment="1">
      <alignment horizontal="center" vertical="center" wrapText="1"/>
    </xf>
    <xf numFmtId="0" fontId="6" fillId="3" borderId="7" xfId="0" applyFont="1" applyFill="1" applyBorder="1" applyAlignment="1">
      <alignment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7" xfId="0" applyFont="1" applyFill="1" applyBorder="1"/>
    <xf numFmtId="0" fontId="6" fillId="3" borderId="8" xfId="0" applyFont="1" applyFill="1" applyBorder="1"/>
    <xf numFmtId="0" fontId="3" fillId="3" borderId="2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4" fillId="2" borderId="21" xfId="0" applyFont="1" applyFill="1" applyBorder="1"/>
    <xf numFmtId="0" fontId="14" fillId="2" borderId="1" xfId="0" applyFont="1" applyFill="1" applyBorder="1" applyAlignment="1">
      <alignment horizontal="center" vertical="center" wrapText="1"/>
    </xf>
    <xf numFmtId="0" fontId="14" fillId="2" borderId="1" xfId="0" applyFont="1" applyFill="1" applyBorder="1"/>
    <xf numFmtId="0" fontId="15" fillId="2" borderId="5"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3" xfId="0" applyFont="1" applyFill="1" applyBorder="1"/>
    <xf numFmtId="0" fontId="15" fillId="2" borderId="21" xfId="0" applyFont="1" applyFill="1" applyBorder="1" applyAlignment="1">
      <alignment horizontal="center" vertical="center"/>
    </xf>
    <xf numFmtId="0" fontId="17" fillId="2" borderId="1" xfId="0" applyFont="1" applyFill="1" applyBorder="1" applyAlignment="1">
      <alignment horizontal="center" vertical="center" wrapText="1"/>
    </xf>
    <xf numFmtId="0" fontId="14" fillId="2" borderId="2" xfId="0" applyFont="1" applyFill="1" applyBorder="1"/>
    <xf numFmtId="0" fontId="14" fillId="2" borderId="16" xfId="0" applyFont="1" applyFill="1" applyBorder="1"/>
    <xf numFmtId="0" fontId="14" fillId="2" borderId="2" xfId="0" applyFont="1" applyFill="1" applyBorder="1" applyAlignment="1">
      <alignment horizontal="center" vertical="center" wrapText="1"/>
    </xf>
    <xf numFmtId="0" fontId="18" fillId="2" borderId="33" xfId="0" applyFont="1" applyFill="1" applyBorder="1" applyAlignment="1">
      <alignment horizontal="center" vertical="center" wrapText="1"/>
    </xf>
    <xf numFmtId="0" fontId="14" fillId="2" borderId="22" xfId="0" applyFont="1" applyFill="1" applyBorder="1"/>
    <xf numFmtId="9" fontId="14" fillId="2" borderId="1" xfId="9" applyFont="1" applyFill="1" applyBorder="1" applyAlignment="1">
      <alignment horizontal="center" vertical="center"/>
    </xf>
    <xf numFmtId="9" fontId="14" fillId="2" borderId="2" xfId="9" applyFont="1" applyFill="1" applyBorder="1" applyAlignment="1">
      <alignment horizontal="center" vertical="center"/>
    </xf>
    <xf numFmtId="0" fontId="14" fillId="2" borderId="1"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 xfId="0" applyFont="1" applyFill="1" applyBorder="1" applyAlignment="1">
      <alignment horizontal="center" vertical="center"/>
    </xf>
    <xf numFmtId="0" fontId="17" fillId="2" borderId="22"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7" fillId="2" borderId="2" xfId="0" applyFont="1" applyFill="1" applyBorder="1" applyAlignment="1">
      <alignment horizontal="center" vertical="center" wrapText="1"/>
    </xf>
    <xf numFmtId="10" fontId="14" fillId="2" borderId="2" xfId="9" applyNumberFormat="1" applyFont="1" applyFill="1" applyBorder="1" applyAlignment="1">
      <alignment horizontal="center"/>
    </xf>
    <xf numFmtId="10" fontId="14" fillId="2" borderId="1" xfId="9" applyNumberFormat="1" applyFont="1" applyFill="1" applyBorder="1" applyAlignment="1">
      <alignment horizontal="center" vertical="center"/>
    </xf>
    <xf numFmtId="14" fontId="6" fillId="2" borderId="1" xfId="0" applyNumberFormat="1" applyFont="1" applyFill="1" applyBorder="1" applyAlignment="1">
      <alignment horizontal="center" vertical="center"/>
    </xf>
    <xf numFmtId="10" fontId="17" fillId="2" borderId="1" xfId="0" applyNumberFormat="1" applyFont="1" applyFill="1" applyBorder="1" applyAlignment="1">
      <alignment horizontal="center"/>
    </xf>
    <xf numFmtId="10" fontId="14" fillId="2" borderId="1" xfId="0" applyNumberFormat="1" applyFont="1" applyFill="1" applyBorder="1" applyAlignment="1">
      <alignment horizontal="center"/>
    </xf>
    <xf numFmtId="0" fontId="14" fillId="2" borderId="23" xfId="0" applyFont="1" applyFill="1" applyBorder="1" applyAlignment="1">
      <alignment wrapText="1"/>
    </xf>
    <xf numFmtId="0" fontId="16" fillId="2" borderId="21"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7" fillId="2" borderId="1" xfId="0" applyFont="1" applyFill="1" applyBorder="1"/>
    <xf numFmtId="14" fontId="14" fillId="2" borderId="1" xfId="0" applyNumberFormat="1" applyFont="1" applyFill="1" applyBorder="1" applyAlignment="1">
      <alignment horizontal="center" vertical="center"/>
    </xf>
    <xf numFmtId="15" fontId="14" fillId="2" borderId="1" xfId="0" applyNumberFormat="1" applyFont="1" applyFill="1" applyBorder="1" applyAlignment="1">
      <alignment horizontal="center" vertical="center"/>
    </xf>
    <xf numFmtId="0" fontId="14" fillId="2" borderId="23" xfId="0" applyFont="1" applyFill="1" applyBorder="1" applyAlignment="1">
      <alignment horizontal="center" vertical="center" wrapText="1"/>
    </xf>
    <xf numFmtId="0" fontId="17" fillId="2" borderId="2" xfId="0" applyFont="1" applyFill="1" applyBorder="1"/>
    <xf numFmtId="0" fontId="14" fillId="2" borderId="1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4" fillId="2" borderId="33" xfId="0" applyFont="1" applyFill="1" applyBorder="1"/>
    <xf numFmtId="0" fontId="17" fillId="2" borderId="2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4" borderId="8" xfId="0" applyFont="1" applyFill="1" applyBorder="1" applyAlignment="1">
      <alignment wrapText="1"/>
    </xf>
    <xf numFmtId="9" fontId="6" fillId="4" borderId="8" xfId="9" applyFont="1" applyFill="1" applyBorder="1" applyAlignment="1">
      <alignment wrapText="1"/>
    </xf>
    <xf numFmtId="0" fontId="6" fillId="4" borderId="1" xfId="0" applyFont="1" applyFill="1" applyBorder="1" applyAlignment="1">
      <alignment horizontal="center"/>
    </xf>
    <xf numFmtId="0" fontId="6" fillId="4" borderId="21" xfId="0" applyFont="1" applyFill="1" applyBorder="1" applyAlignment="1">
      <alignment horizontal="center"/>
    </xf>
    <xf numFmtId="0" fontId="6" fillId="4" borderId="22" xfId="0" applyFont="1" applyFill="1" applyBorder="1" applyAlignment="1">
      <alignment horizontal="center"/>
    </xf>
    <xf numFmtId="0" fontId="6" fillId="4" borderId="0" xfId="0" applyFont="1" applyFill="1"/>
    <xf numFmtId="0" fontId="16" fillId="2" borderId="2" xfId="1" applyFont="1" applyFill="1" applyBorder="1" applyAlignment="1">
      <alignment horizontal="center" vertical="center" wrapText="1"/>
    </xf>
    <xf numFmtId="0" fontId="6" fillId="2" borderId="2" xfId="0" applyFont="1" applyFill="1" applyBorder="1" applyAlignment="1">
      <alignment horizontal="center" vertical="center" wrapText="1"/>
    </xf>
    <xf numFmtId="10" fontId="14" fillId="2" borderId="1" xfId="9" applyNumberFormat="1" applyFont="1" applyFill="1" applyBorder="1" applyAlignment="1">
      <alignment horizontal="center"/>
    </xf>
    <xf numFmtId="168" fontId="14" fillId="2" borderId="1" xfId="9" applyNumberFormat="1" applyFont="1" applyFill="1" applyBorder="1" applyAlignment="1">
      <alignment horizontal="center"/>
    </xf>
    <xf numFmtId="1" fontId="14" fillId="2" borderId="1" xfId="9" applyNumberFormat="1" applyFont="1" applyFill="1" applyBorder="1" applyAlignment="1">
      <alignment vertical="center" wrapText="1"/>
    </xf>
    <xf numFmtId="1" fontId="14" fillId="2" borderId="2" xfId="9" applyNumberFormat="1" applyFont="1" applyFill="1" applyBorder="1" applyAlignment="1">
      <alignment vertical="center" wrapText="1"/>
    </xf>
    <xf numFmtId="9" fontId="14" fillId="2" borderId="1" xfId="9" applyFont="1" applyFill="1" applyBorder="1" applyAlignment="1">
      <alignment horizontal="center" vertical="center" wrapText="1"/>
    </xf>
    <xf numFmtId="0" fontId="6" fillId="2" borderId="1" xfId="0" applyFont="1" applyFill="1" applyBorder="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14" fillId="2" borderId="2" xfId="0" applyFont="1" applyFill="1" applyBorder="1" applyAlignment="1">
      <alignment horizontal="center"/>
    </xf>
    <xf numFmtId="9" fontId="14" fillId="2" borderId="1" xfId="9" applyFont="1" applyFill="1" applyBorder="1" applyAlignment="1">
      <alignment vertical="center"/>
    </xf>
    <xf numFmtId="9" fontId="14" fillId="2" borderId="1" xfId="9" applyFont="1" applyFill="1" applyBorder="1" applyAlignment="1">
      <alignment vertical="center" wrapText="1"/>
    </xf>
    <xf numFmtId="9" fontId="14" fillId="2" borderId="2" xfId="9" applyFont="1" applyFill="1" applyBorder="1" applyAlignment="1">
      <alignment vertical="center" wrapText="1"/>
    </xf>
    <xf numFmtId="9" fontId="14" fillId="2" borderId="21" xfId="0" applyNumberFormat="1" applyFont="1" applyFill="1" applyBorder="1" applyAlignment="1">
      <alignment vertical="center" wrapText="1"/>
    </xf>
    <xf numFmtId="0" fontId="14" fillId="2" borderId="2" xfId="9" applyNumberFormat="1" applyFont="1" applyFill="1" applyBorder="1" applyAlignment="1">
      <alignment horizontal="center" vertical="center" wrapText="1"/>
    </xf>
    <xf numFmtId="0" fontId="14" fillId="2" borderId="21" xfId="0" applyFont="1" applyFill="1" applyBorder="1" applyAlignment="1">
      <alignment horizontal="center" vertical="center"/>
    </xf>
    <xf numFmtId="9" fontId="14" fillId="2" borderId="2" xfId="9" applyFont="1" applyFill="1" applyBorder="1" applyAlignment="1">
      <alignment horizontal="center" vertical="center" wrapText="1"/>
    </xf>
    <xf numFmtId="10" fontId="14" fillId="2" borderId="1" xfId="9" applyNumberFormat="1" applyFont="1" applyFill="1" applyBorder="1" applyAlignment="1">
      <alignment vertical="center"/>
    </xf>
    <xf numFmtId="9" fontId="14" fillId="2" borderId="2" xfId="0" applyNumberFormat="1" applyFont="1" applyFill="1" applyBorder="1" applyAlignment="1">
      <alignment vertical="center" wrapText="1"/>
    </xf>
    <xf numFmtId="9" fontId="14" fillId="2" borderId="33" xfId="0" applyNumberFormat="1" applyFont="1" applyFill="1" applyBorder="1" applyAlignment="1">
      <alignment vertical="center" wrapText="1"/>
    </xf>
    <xf numFmtId="9" fontId="14" fillId="2" borderId="22" xfId="0" applyNumberFormat="1" applyFont="1" applyFill="1" applyBorder="1" applyAlignment="1">
      <alignment vertical="center" wrapText="1"/>
    </xf>
    <xf numFmtId="9" fontId="14" fillId="2" borderId="2" xfId="9" applyFont="1" applyFill="1" applyBorder="1" applyAlignment="1">
      <alignment vertical="center"/>
    </xf>
    <xf numFmtId="0" fontId="14" fillId="2" borderId="1" xfId="9" applyNumberFormat="1" applyFont="1" applyFill="1" applyBorder="1" applyAlignment="1">
      <alignment vertical="center" wrapText="1"/>
    </xf>
    <xf numFmtId="0" fontId="14" fillId="2" borderId="22" xfId="0" applyFont="1" applyFill="1" applyBorder="1" applyAlignment="1">
      <alignment horizontal="center"/>
    </xf>
    <xf numFmtId="1" fontId="14" fillId="2" borderId="21" xfId="9" applyNumberFormat="1" applyFont="1" applyFill="1" applyBorder="1" applyAlignment="1">
      <alignment horizontal="center" vertical="center" wrapText="1"/>
    </xf>
    <xf numFmtId="1" fontId="14" fillId="2" borderId="1" xfId="9" applyNumberFormat="1" applyFont="1" applyFill="1" applyBorder="1" applyAlignment="1">
      <alignment horizontal="center" vertical="center" wrapText="1"/>
    </xf>
    <xf numFmtId="10" fontId="14" fillId="2" borderId="1" xfId="9" applyNumberFormat="1" applyFont="1" applyFill="1" applyBorder="1" applyAlignment="1">
      <alignment horizontal="center" vertical="center" wrapText="1"/>
    </xf>
    <xf numFmtId="1" fontId="14" fillId="2" borderId="2" xfId="9" applyNumberFormat="1" applyFont="1" applyFill="1" applyBorder="1" applyAlignment="1">
      <alignment horizontal="center" vertical="center" wrapText="1"/>
    </xf>
    <xf numFmtId="1" fontId="14" fillId="2" borderId="21" xfId="9" applyNumberFormat="1" applyFont="1" applyFill="1" applyBorder="1" applyAlignment="1">
      <alignment horizontal="center" vertical="center"/>
    </xf>
    <xf numFmtId="1" fontId="17" fillId="2" borderId="21" xfId="0" applyNumberFormat="1" applyFont="1" applyFill="1" applyBorder="1" applyAlignment="1">
      <alignment horizontal="center" vertical="center"/>
    </xf>
    <xf numFmtId="0" fontId="17" fillId="2" borderId="21" xfId="0" applyFont="1" applyFill="1" applyBorder="1" applyAlignment="1">
      <alignment horizontal="center" vertical="center"/>
    </xf>
    <xf numFmtId="1" fontId="14" fillId="2" borderId="2" xfId="3" applyNumberFormat="1" applyFont="1" applyFill="1" applyBorder="1" applyAlignment="1">
      <alignment horizontal="center" vertical="center"/>
    </xf>
    <xf numFmtId="1" fontId="17" fillId="2" borderId="2" xfId="0" applyNumberFormat="1" applyFont="1" applyFill="1" applyBorder="1" applyAlignment="1">
      <alignment horizontal="center" vertical="center"/>
    </xf>
    <xf numFmtId="0" fontId="17" fillId="2" borderId="2" xfId="0" applyFont="1" applyFill="1" applyBorder="1" applyAlignment="1">
      <alignment horizontal="center" vertical="center"/>
    </xf>
    <xf numFmtId="1" fontId="6" fillId="2" borderId="21" xfId="9" applyNumberFormat="1" applyFont="1" applyFill="1" applyBorder="1" applyAlignment="1">
      <alignment horizontal="center" vertical="center" wrapText="1"/>
    </xf>
    <xf numFmtId="1" fontId="6" fillId="2" borderId="1" xfId="9"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0" applyFont="1" applyFill="1" applyBorder="1" applyAlignment="1">
      <alignment horizontal="center"/>
    </xf>
    <xf numFmtId="1" fontId="6" fillId="2" borderId="39" xfId="9" applyNumberFormat="1" applyFont="1" applyFill="1" applyBorder="1" applyAlignment="1">
      <alignment horizontal="center" vertical="center" wrapText="1"/>
    </xf>
    <xf numFmtId="1" fontId="6" fillId="2" borderId="38" xfId="9" applyNumberFormat="1" applyFont="1" applyFill="1" applyBorder="1" applyAlignment="1">
      <alignment horizontal="center" vertical="center" wrapText="1"/>
    </xf>
    <xf numFmtId="1" fontId="14" fillId="2" borderId="22" xfId="9" applyNumberFormat="1" applyFont="1" applyFill="1" applyBorder="1" applyAlignment="1">
      <alignment horizontal="center" vertical="center" wrapText="1"/>
    </xf>
    <xf numFmtId="166" fontId="14" fillId="2" borderId="1" xfId="3" applyFont="1" applyFill="1" applyBorder="1" applyAlignment="1">
      <alignment horizontal="center"/>
    </xf>
    <xf numFmtId="172" fontId="14" fillId="2" borderId="1" xfId="3" applyNumberFormat="1" applyFont="1" applyFill="1" applyBorder="1" applyAlignment="1">
      <alignment horizontal="center"/>
    </xf>
    <xf numFmtId="172" fontId="14" fillId="2" borderId="22" xfId="3" applyNumberFormat="1" applyFont="1" applyFill="1" applyBorder="1" applyAlignment="1">
      <alignment horizontal="center"/>
    </xf>
    <xf numFmtId="170" fontId="14" fillId="2" borderId="33" xfId="9" applyNumberFormat="1" applyFont="1" applyFill="1" applyBorder="1" applyAlignment="1">
      <alignment vertical="center" wrapText="1"/>
    </xf>
    <xf numFmtId="170" fontId="14" fillId="2" borderId="1" xfId="9" applyNumberFormat="1" applyFont="1" applyFill="1" applyBorder="1" applyAlignment="1">
      <alignment vertical="center" wrapText="1"/>
    </xf>
    <xf numFmtId="2" fontId="14" fillId="2" borderId="1" xfId="9" applyNumberFormat="1" applyFont="1" applyFill="1" applyBorder="1" applyAlignment="1">
      <alignment horizontal="center" vertical="center" wrapText="1"/>
    </xf>
    <xf numFmtId="2" fontId="14" fillId="2" borderId="1" xfId="0" applyNumberFormat="1" applyFont="1" applyFill="1" applyBorder="1" applyAlignment="1">
      <alignment horizontal="center" vertical="center"/>
    </xf>
    <xf numFmtId="10" fontId="14" fillId="2" borderId="2" xfId="9" applyNumberFormat="1" applyFont="1" applyFill="1" applyBorder="1" applyAlignment="1">
      <alignment horizontal="center" vertical="center" wrapText="1"/>
    </xf>
    <xf numFmtId="2" fontId="14" fillId="2" borderId="2" xfId="0" applyNumberFormat="1" applyFont="1" applyFill="1" applyBorder="1" applyAlignment="1">
      <alignment horizontal="center" vertical="center"/>
    </xf>
    <xf numFmtId="10" fontId="14" fillId="2" borderId="2" xfId="9" applyNumberFormat="1" applyFont="1" applyFill="1" applyBorder="1" applyAlignment="1">
      <alignment vertical="center"/>
    </xf>
    <xf numFmtId="1" fontId="14" fillId="2" borderId="21" xfId="0" applyNumberFormat="1" applyFont="1" applyFill="1" applyBorder="1" applyAlignment="1">
      <alignment horizontal="center" vertical="center"/>
    </xf>
    <xf numFmtId="1" fontId="14" fillId="2" borderId="1" xfId="0" applyNumberFormat="1" applyFont="1" applyFill="1" applyBorder="1" applyAlignment="1">
      <alignment horizontal="center" vertical="center"/>
    </xf>
    <xf numFmtId="0" fontId="17" fillId="2" borderId="1" xfId="9" applyNumberFormat="1" applyFont="1" applyFill="1" applyBorder="1" applyAlignment="1">
      <alignment horizontal="center" vertical="center"/>
    </xf>
    <xf numFmtId="0" fontId="17" fillId="2" borderId="2" xfId="9" applyNumberFormat="1" applyFont="1" applyFill="1" applyBorder="1" applyAlignment="1">
      <alignment horizontal="center" vertical="center"/>
    </xf>
    <xf numFmtId="9" fontId="14" fillId="2" borderId="1" xfId="0" applyNumberFormat="1" applyFont="1" applyFill="1" applyBorder="1" applyAlignment="1">
      <alignment horizontal="center" vertical="center" wrapText="1"/>
    </xf>
    <xf numFmtId="9" fontId="14" fillId="2" borderId="22" xfId="0" applyNumberFormat="1" applyFont="1" applyFill="1" applyBorder="1" applyAlignment="1">
      <alignment horizontal="center" vertical="center" wrapText="1"/>
    </xf>
    <xf numFmtId="0" fontId="6" fillId="2" borderId="42" xfId="0" applyFont="1" applyFill="1" applyBorder="1" applyAlignment="1">
      <alignment horizontal="center" vertical="center"/>
    </xf>
    <xf numFmtId="0" fontId="6" fillId="2" borderId="41" xfId="0" applyFont="1" applyFill="1" applyBorder="1" applyAlignment="1">
      <alignment horizontal="center" vertical="center"/>
    </xf>
    <xf numFmtId="2" fontId="6" fillId="2" borderId="41" xfId="0" applyNumberFormat="1" applyFont="1" applyFill="1" applyBorder="1" applyAlignment="1">
      <alignment horizontal="center" vertical="center"/>
    </xf>
    <xf numFmtId="0" fontId="6" fillId="2" borderId="41" xfId="9" applyNumberFormat="1" applyFont="1" applyFill="1" applyBorder="1" applyAlignment="1">
      <alignment horizontal="center" vertical="center"/>
    </xf>
    <xf numFmtId="1" fontId="6" fillId="2" borderId="41" xfId="0" applyNumberFormat="1" applyFont="1" applyFill="1" applyBorder="1" applyAlignment="1">
      <alignment horizontal="center" vertical="center"/>
    </xf>
    <xf numFmtId="0" fontId="6" fillId="2" borderId="43" xfId="0" applyFont="1" applyFill="1" applyBorder="1" applyAlignment="1">
      <alignment horizontal="center" vertical="center"/>
    </xf>
    <xf numFmtId="0" fontId="6" fillId="2" borderId="26" xfId="0" applyFont="1" applyFill="1" applyBorder="1" applyAlignment="1">
      <alignment horizontal="center" vertical="center"/>
    </xf>
    <xf numFmtId="9" fontId="6" fillId="2" borderId="41" xfId="9" applyFont="1" applyFill="1" applyBorder="1" applyAlignment="1">
      <alignment horizontal="center" vertical="center"/>
    </xf>
    <xf numFmtId="10" fontId="6" fillId="2" borderId="41" xfId="9" applyNumberFormat="1" applyFont="1" applyFill="1" applyBorder="1" applyAlignment="1">
      <alignment horizontal="center" vertical="center"/>
    </xf>
    <xf numFmtId="0" fontId="4" fillId="2" borderId="21" xfId="0" applyFont="1" applyFill="1" applyBorder="1" applyAlignment="1">
      <alignment horizontal="center" vertical="center"/>
    </xf>
    <xf numFmtId="0" fontId="4" fillId="2" borderId="1" xfId="0" applyFont="1" applyFill="1" applyBorder="1" applyAlignment="1">
      <alignment horizontal="center" vertical="center"/>
    </xf>
    <xf numFmtId="0" fontId="6" fillId="2" borderId="2" xfId="0" applyFont="1" applyFill="1" applyBorder="1" applyAlignment="1">
      <alignment horizontal="center"/>
    </xf>
    <xf numFmtId="0" fontId="6" fillId="2" borderId="21" xfId="0" applyFont="1" applyFill="1" applyBorder="1" applyAlignment="1">
      <alignment horizontal="center" vertical="center"/>
    </xf>
    <xf numFmtId="2" fontId="6" fillId="2" borderId="1" xfId="0" applyNumberFormat="1" applyFont="1" applyFill="1" applyBorder="1" applyAlignment="1">
      <alignment horizontal="center" vertical="center"/>
    </xf>
    <xf numFmtId="9" fontId="14" fillId="2" borderId="21" xfId="0" applyNumberFormat="1"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6" fillId="2" borderId="0" xfId="0" applyFont="1" applyFill="1" applyAlignment="1">
      <alignment horizontal="center"/>
    </xf>
    <xf numFmtId="0" fontId="14" fillId="2" borderId="21" xfId="8" applyFont="1" applyFill="1" applyBorder="1" applyAlignment="1">
      <alignment horizontal="center" vertical="center"/>
    </xf>
    <xf numFmtId="0" fontId="14" fillId="2" borderId="1" xfId="8" applyFont="1" applyFill="1" applyBorder="1" applyAlignment="1">
      <alignment horizontal="center" vertical="center"/>
    </xf>
    <xf numFmtId="0" fontId="4" fillId="2" borderId="0" xfId="0" applyFont="1" applyFill="1" applyAlignment="1">
      <alignment horizontal="center"/>
    </xf>
    <xf numFmtId="168" fontId="17" fillId="2" borderId="1" xfId="0" applyNumberFormat="1" applyFont="1" applyFill="1" applyBorder="1" applyAlignment="1">
      <alignment horizontal="center"/>
    </xf>
    <xf numFmtId="10" fontId="14" fillId="2" borderId="1" xfId="9" applyNumberFormat="1" applyFont="1" applyFill="1" applyBorder="1" applyAlignment="1">
      <alignment horizontal="center" vertical="center"/>
    </xf>
    <xf numFmtId="168" fontId="17" fillId="2" borderId="1" xfId="9" applyNumberFormat="1" applyFont="1" applyFill="1" applyBorder="1" applyAlignment="1">
      <alignment horizontal="center" vertical="center"/>
    </xf>
    <xf numFmtId="9" fontId="17" fillId="2" borderId="1" xfId="9" applyFont="1" applyFill="1" applyBorder="1" applyAlignment="1">
      <alignment horizontal="center" vertical="center"/>
    </xf>
    <xf numFmtId="10" fontId="14" fillId="2" borderId="1" xfId="9" applyNumberFormat="1" applyFont="1" applyFill="1" applyBorder="1" applyAlignment="1">
      <alignment horizontal="center" vertical="center" wrapText="1"/>
    </xf>
    <xf numFmtId="171" fontId="14" fillId="2" borderId="1" xfId="9" applyNumberFormat="1" applyFont="1" applyFill="1" applyBorder="1" applyAlignment="1">
      <alignment horizontal="center" vertical="center" wrapText="1"/>
    </xf>
    <xf numFmtId="10" fontId="17" fillId="2" borderId="1" xfId="9" applyNumberFormat="1" applyFont="1" applyFill="1" applyBorder="1" applyAlignment="1">
      <alignment horizontal="center" vertical="center"/>
    </xf>
    <xf numFmtId="14" fontId="17" fillId="2" borderId="21" xfId="9" applyNumberFormat="1" applyFont="1" applyFill="1" applyBorder="1" applyAlignment="1">
      <alignment horizontal="center" vertical="center" wrapText="1"/>
    </xf>
    <xf numFmtId="14" fontId="17" fillId="2" borderId="2" xfId="9" applyNumberFormat="1" applyFont="1" applyFill="1" applyBorder="1" applyAlignment="1">
      <alignment horizontal="center" vertical="center" wrapText="1"/>
    </xf>
    <xf numFmtId="9" fontId="17" fillId="2" borderId="21" xfId="9" applyFont="1" applyFill="1" applyBorder="1" applyAlignment="1">
      <alignment horizontal="center" vertical="center" wrapText="1"/>
    </xf>
    <xf numFmtId="9" fontId="17" fillId="2" borderId="2" xfId="9" applyFont="1" applyFill="1" applyBorder="1" applyAlignment="1">
      <alignment horizontal="center" vertical="center" wrapText="1"/>
    </xf>
    <xf numFmtId="9" fontId="17" fillId="2" borderId="11" xfId="9" applyFont="1" applyFill="1" applyBorder="1" applyAlignment="1">
      <alignment horizontal="center" vertical="center" wrapText="1"/>
    </xf>
    <xf numFmtId="9" fontId="17" fillId="2" borderId="45" xfId="9" applyFont="1" applyFill="1" applyBorder="1" applyAlignment="1">
      <alignment horizontal="center" vertical="center" wrapText="1"/>
    </xf>
    <xf numFmtId="9" fontId="14" fillId="2" borderId="21" xfId="9" applyFont="1" applyFill="1" applyBorder="1" applyAlignment="1">
      <alignment horizontal="center" vertical="center"/>
    </xf>
    <xf numFmtId="9" fontId="14" fillId="2" borderId="1" xfId="9" applyFont="1" applyFill="1" applyBorder="1" applyAlignment="1">
      <alignment horizontal="center" vertical="center"/>
    </xf>
    <xf numFmtId="9" fontId="14" fillId="2" borderId="2" xfId="9" applyFont="1" applyFill="1" applyBorder="1" applyAlignment="1">
      <alignment horizontal="center" vertical="center"/>
    </xf>
    <xf numFmtId="9" fontId="14" fillId="2" borderId="1" xfId="0" applyNumberFormat="1" applyFont="1" applyFill="1" applyBorder="1" applyAlignment="1">
      <alignment horizontal="center" vertical="center"/>
    </xf>
    <xf numFmtId="9" fontId="14" fillId="2" borderId="2" xfId="0" applyNumberFormat="1" applyFont="1" applyFill="1" applyBorder="1" applyAlignment="1">
      <alignment horizontal="center" vertical="center"/>
    </xf>
    <xf numFmtId="0" fontId="9" fillId="2" borderId="1" xfId="1" applyFont="1" applyFill="1" applyBorder="1" applyAlignment="1">
      <alignment horizontal="center" vertical="center" wrapText="1"/>
    </xf>
    <xf numFmtId="14" fontId="9" fillId="2" borderId="1" xfId="1" applyNumberFormat="1" applyFont="1" applyFill="1" applyBorder="1" applyAlignment="1">
      <alignment horizontal="center" vertical="center"/>
    </xf>
    <xf numFmtId="9" fontId="4" fillId="2" borderId="1" xfId="9" applyFont="1" applyFill="1" applyBorder="1" applyAlignment="1">
      <alignment horizontal="center" vertical="center"/>
    </xf>
    <xf numFmtId="9" fontId="4" fillId="2" borderId="22" xfId="9" applyFont="1" applyFill="1" applyBorder="1" applyAlignment="1">
      <alignment horizontal="center" vertical="center"/>
    </xf>
    <xf numFmtId="9" fontId="17" fillId="2" borderId="1" xfId="9" applyFont="1" applyFill="1" applyBorder="1" applyAlignment="1">
      <alignment horizontal="center" vertical="center" wrapText="1"/>
    </xf>
    <xf numFmtId="14" fontId="17" fillId="2" borderId="1" xfId="9" applyNumberFormat="1" applyFont="1" applyFill="1" applyBorder="1" applyAlignment="1">
      <alignment horizontal="center" vertical="center"/>
    </xf>
    <xf numFmtId="9" fontId="17" fillId="2" borderId="2" xfId="9" applyFont="1" applyFill="1" applyBorder="1" applyAlignment="1">
      <alignment horizontal="center" vertical="center"/>
    </xf>
    <xf numFmtId="14" fontId="17" fillId="2" borderId="1" xfId="9" applyNumberFormat="1" applyFont="1" applyFill="1" applyBorder="1" applyAlignment="1">
      <alignment horizontal="center" vertical="center" wrapText="1"/>
    </xf>
    <xf numFmtId="168" fontId="14" fillId="2" borderId="1" xfId="0" applyNumberFormat="1" applyFont="1" applyFill="1" applyBorder="1" applyAlignment="1">
      <alignment horizontal="center" vertical="center" wrapText="1"/>
    </xf>
    <xf numFmtId="168" fontId="14" fillId="2" borderId="2"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68" fontId="14" fillId="2" borderId="21" xfId="0" applyNumberFormat="1" applyFont="1" applyFill="1" applyBorder="1" applyAlignment="1">
      <alignment horizontal="center" vertical="center" wrapText="1"/>
    </xf>
    <xf numFmtId="168" fontId="17" fillId="2" borderId="21" xfId="0" applyNumberFormat="1" applyFont="1" applyFill="1" applyBorder="1" applyAlignment="1">
      <alignment horizontal="center" vertical="center" wrapText="1"/>
    </xf>
    <xf numFmtId="168"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14" fontId="17" fillId="2" borderId="21" xfId="9" applyNumberFormat="1" applyFont="1" applyFill="1" applyBorder="1" applyAlignment="1">
      <alignment horizontal="center" vertical="center"/>
    </xf>
    <xf numFmtId="169" fontId="17" fillId="2" borderId="1" xfId="9" applyNumberFormat="1" applyFont="1" applyFill="1" applyBorder="1" applyAlignment="1">
      <alignment horizontal="center" vertical="center"/>
    </xf>
    <xf numFmtId="0" fontId="6" fillId="2" borderId="1" xfId="0" applyFont="1" applyFill="1" applyBorder="1" applyAlignment="1">
      <alignment horizontal="center" vertical="center" wrapText="1"/>
    </xf>
    <xf numFmtId="10" fontId="6" fillId="2" borderId="2" xfId="9" applyNumberFormat="1" applyFont="1" applyFill="1" applyBorder="1" applyAlignment="1">
      <alignment horizontal="center" vertical="center"/>
    </xf>
    <xf numFmtId="10" fontId="6" fillId="2" borderId="32" xfId="9" applyNumberFormat="1" applyFont="1" applyFill="1" applyBorder="1" applyAlignment="1">
      <alignment horizontal="center" vertical="center"/>
    </xf>
    <xf numFmtId="9" fontId="14" fillId="2" borderId="33" xfId="9" applyFont="1" applyFill="1" applyBorder="1" applyAlignment="1">
      <alignment horizontal="center" vertical="center" wrapText="1"/>
    </xf>
    <xf numFmtId="9" fontId="14" fillId="2" borderId="1" xfId="9" applyFont="1" applyFill="1" applyBorder="1" applyAlignment="1">
      <alignment horizontal="center" vertical="center" wrapText="1"/>
    </xf>
    <xf numFmtId="14" fontId="16" fillId="2" borderId="33" xfId="1" applyNumberFormat="1" applyFont="1" applyFill="1" applyBorder="1" applyAlignment="1">
      <alignment horizontal="center" vertical="center"/>
    </xf>
    <xf numFmtId="0" fontId="16" fillId="2" borderId="1" xfId="1" applyFont="1" applyFill="1" applyBorder="1" applyAlignment="1">
      <alignment horizontal="center" vertical="center"/>
    </xf>
    <xf numFmtId="14" fontId="16" fillId="2" borderId="1" xfId="1" applyNumberFormat="1" applyFont="1" applyFill="1" applyBorder="1" applyAlignment="1">
      <alignment horizontal="center" vertical="center"/>
    </xf>
    <xf numFmtId="9" fontId="14" fillId="2" borderId="2" xfId="9" applyFont="1" applyFill="1" applyBorder="1" applyAlignment="1">
      <alignment horizontal="center" vertical="center" wrapText="1"/>
    </xf>
    <xf numFmtId="0" fontId="16" fillId="2" borderId="2" xfId="1" applyFont="1" applyFill="1" applyBorder="1" applyAlignment="1">
      <alignment horizontal="center" vertical="center"/>
    </xf>
    <xf numFmtId="0" fontId="14" fillId="2" borderId="22" xfId="0" applyFont="1" applyFill="1" applyBorder="1" applyAlignment="1">
      <alignment horizontal="center" vertical="center"/>
    </xf>
    <xf numFmtId="10" fontId="14" fillId="2" borderId="21" xfId="9" applyNumberFormat="1" applyFont="1" applyFill="1" applyBorder="1" applyAlignment="1">
      <alignment horizontal="center" vertical="center"/>
    </xf>
    <xf numFmtId="2" fontId="14" fillId="2" borderId="1" xfId="9" applyNumberFormat="1" applyFont="1" applyFill="1" applyBorder="1" applyAlignment="1">
      <alignment horizontal="center" vertical="center" wrapText="1"/>
    </xf>
    <xf numFmtId="174" fontId="14" fillId="2" borderId="1" xfId="3"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1" xfId="0" applyFont="1" applyFill="1" applyBorder="1" applyAlignment="1">
      <alignment horizontal="center" wrapText="1"/>
    </xf>
    <xf numFmtId="0" fontId="14" fillId="2" borderId="1" xfId="0" applyFont="1" applyFill="1" applyBorder="1" applyAlignment="1">
      <alignment horizontal="center" wrapText="1"/>
    </xf>
    <xf numFmtId="9" fontId="14" fillId="2" borderId="22" xfId="9" applyFont="1" applyFill="1" applyBorder="1" applyAlignment="1">
      <alignment horizontal="center" vertical="center"/>
    </xf>
    <xf numFmtId="9" fontId="14" fillId="2" borderId="33" xfId="9" applyFont="1" applyFill="1" applyBorder="1" applyAlignment="1">
      <alignment horizontal="center" vertical="center"/>
    </xf>
    <xf numFmtId="9" fontId="14" fillId="2" borderId="41" xfId="9" applyFont="1" applyFill="1" applyBorder="1" applyAlignment="1">
      <alignment horizontal="center" vertical="center"/>
    </xf>
    <xf numFmtId="9" fontId="14" fillId="2" borderId="43" xfId="9" applyFont="1" applyFill="1" applyBorder="1" applyAlignment="1">
      <alignment horizontal="center" vertical="center"/>
    </xf>
    <xf numFmtId="10" fontId="17" fillId="2" borderId="1" xfId="0" applyNumberFormat="1" applyFont="1" applyFill="1" applyBorder="1" applyAlignment="1">
      <alignment horizontal="center" vertical="center"/>
    </xf>
    <xf numFmtId="10" fontId="17" fillId="2" borderId="2" xfId="0" applyNumberFormat="1" applyFont="1" applyFill="1" applyBorder="1" applyAlignment="1">
      <alignment horizontal="center" vertical="center"/>
    </xf>
    <xf numFmtId="14" fontId="14" fillId="2" borderId="2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xf>
    <xf numFmtId="0" fontId="14" fillId="2" borderId="33" xfId="0" applyFont="1" applyFill="1" applyBorder="1" applyAlignment="1">
      <alignment horizontal="center"/>
    </xf>
    <xf numFmtId="0" fontId="14" fillId="2" borderId="1" xfId="0" applyFont="1" applyFill="1" applyBorder="1" applyAlignment="1">
      <alignment horizontal="center"/>
    </xf>
    <xf numFmtId="0" fontId="14" fillId="2" borderId="2" xfId="0" applyFont="1" applyFill="1" applyBorder="1" applyAlignment="1">
      <alignment horizontal="center"/>
    </xf>
    <xf numFmtId="0" fontId="14" fillId="2" borderId="21" xfId="0" applyFont="1" applyFill="1" applyBorder="1" applyAlignment="1">
      <alignment horizontal="center"/>
    </xf>
    <xf numFmtId="9" fontId="17" fillId="2" borderId="21" xfId="9" applyFont="1" applyFill="1" applyBorder="1" applyAlignment="1">
      <alignment horizontal="center" vertical="center"/>
    </xf>
    <xf numFmtId="0" fontId="14" fillId="2" borderId="33"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2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21" xfId="0" applyFont="1" applyFill="1" applyBorder="1" applyAlignment="1">
      <alignment horizontal="left" vertical="center" wrapText="1"/>
    </xf>
    <xf numFmtId="0" fontId="14" fillId="2" borderId="22"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7" fillId="2" borderId="2" xfId="0" applyFont="1" applyFill="1" applyBorder="1" applyAlignment="1">
      <alignment horizontal="justify" vertical="center" wrapText="1"/>
    </xf>
    <xf numFmtId="0" fontId="8" fillId="2" borderId="18" xfId="0" applyFont="1" applyFill="1" applyBorder="1" applyAlignment="1">
      <alignment horizontal="center"/>
    </xf>
    <xf numFmtId="0" fontId="8" fillId="2" borderId="0" xfId="0" applyFont="1" applyFill="1" applyAlignment="1">
      <alignment horizontal="center"/>
    </xf>
    <xf numFmtId="0" fontId="8" fillId="2" borderId="20" xfId="0" applyFont="1" applyFill="1" applyBorder="1" applyAlignment="1">
      <alignment horizontal="center"/>
    </xf>
    <xf numFmtId="0" fontId="8" fillId="2" borderId="10" xfId="0" applyFont="1" applyFill="1" applyBorder="1" applyAlignment="1">
      <alignment horizontal="center"/>
    </xf>
    <xf numFmtId="0" fontId="8" fillId="3" borderId="15"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44" xfId="0" applyFont="1" applyFill="1" applyBorder="1" applyAlignment="1">
      <alignment horizontal="center" vertical="center" wrapText="1"/>
    </xf>
    <xf numFmtId="10" fontId="17" fillId="2" borderId="1" xfId="9" applyNumberFormat="1"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17" xfId="0" applyFont="1" applyFill="1" applyBorder="1" applyAlignment="1">
      <alignment vertical="center" wrapText="1"/>
    </xf>
    <xf numFmtId="0" fontId="8" fillId="3" borderId="19" xfId="0" applyFont="1" applyFill="1" applyBorder="1" applyAlignment="1">
      <alignment vertical="center" wrapText="1"/>
    </xf>
    <xf numFmtId="0" fontId="17" fillId="2" borderId="1" xfId="8" applyFont="1" applyFill="1" applyBorder="1" applyAlignment="1">
      <alignment horizontal="center" vertical="center"/>
    </xf>
    <xf numFmtId="0" fontId="17" fillId="2" borderId="2" xfId="8" applyFont="1" applyFill="1" applyBorder="1" applyAlignment="1">
      <alignment horizontal="center" vertical="center"/>
    </xf>
    <xf numFmtId="0" fontId="17" fillId="2" borderId="1"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1" xfId="1" applyFont="1" applyFill="1" applyBorder="1" applyAlignment="1">
      <alignment horizontal="justify" vertical="center" wrapText="1"/>
    </xf>
    <xf numFmtId="0" fontId="17" fillId="2" borderId="2" xfId="1" applyFont="1" applyFill="1" applyBorder="1" applyAlignment="1">
      <alignment horizontal="justify" vertical="center" wrapText="1"/>
    </xf>
    <xf numFmtId="9" fontId="14" fillId="2" borderId="21" xfId="9"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4" fillId="2" borderId="21" xfId="0"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14" fillId="2" borderId="22" xfId="0" applyFont="1" applyFill="1" applyBorder="1" applyAlignment="1">
      <alignment horizontal="justify" vertical="center" wrapText="1"/>
    </xf>
    <xf numFmtId="0" fontId="18" fillId="2" borderId="1" xfId="0" applyFont="1" applyFill="1" applyBorder="1" applyAlignment="1">
      <alignment horizontal="center" vertical="center"/>
    </xf>
    <xf numFmtId="0" fontId="18" fillId="2" borderId="1" xfId="0" applyFont="1" applyFill="1" applyBorder="1" applyAlignment="1">
      <alignment horizontal="left" vertical="center" wrapText="1"/>
    </xf>
    <xf numFmtId="0" fontId="16" fillId="2" borderId="1" xfId="1" applyFont="1" applyFill="1" applyBorder="1" applyAlignment="1">
      <alignment horizontal="center" vertical="center" wrapText="1"/>
    </xf>
    <xf numFmtId="0" fontId="15" fillId="2" borderId="5" xfId="7" applyNumberFormat="1" applyFont="1" applyFill="1" applyBorder="1" applyAlignment="1">
      <alignment horizontal="center" vertical="center" wrapText="1"/>
    </xf>
    <xf numFmtId="0" fontId="15" fillId="2" borderId="31" xfId="7" applyNumberFormat="1" applyFont="1" applyFill="1" applyBorder="1" applyAlignment="1">
      <alignment horizontal="center" vertical="center" wrapText="1"/>
    </xf>
    <xf numFmtId="0" fontId="16" fillId="2" borderId="1" xfId="2" applyFont="1" applyFill="1" applyBorder="1" applyAlignment="1">
      <alignment horizontal="center" vertical="center" wrapText="1"/>
    </xf>
    <xf numFmtId="0" fontId="16" fillId="2" borderId="21" xfId="2" applyFont="1" applyFill="1" applyBorder="1" applyAlignment="1">
      <alignment horizontal="center" vertical="center" wrapText="1"/>
    </xf>
    <xf numFmtId="0" fontId="16" fillId="2" borderId="1" xfId="1" applyFont="1" applyFill="1" applyBorder="1" applyAlignment="1">
      <alignment horizontal="justify" vertical="center" wrapText="1"/>
    </xf>
    <xf numFmtId="9" fontId="14" fillId="2" borderId="1" xfId="0" applyNumberFormat="1" applyFont="1" applyFill="1" applyBorder="1" applyAlignment="1">
      <alignment vertical="center" wrapText="1"/>
    </xf>
    <xf numFmtId="9" fontId="14" fillId="2" borderId="2" xfId="0" applyNumberFormat="1" applyFont="1" applyFill="1" applyBorder="1" applyAlignment="1">
      <alignment vertical="center" wrapText="1"/>
    </xf>
    <xf numFmtId="0" fontId="16" fillId="2" borderId="21" xfId="1" applyFont="1" applyFill="1" applyBorder="1" applyAlignment="1">
      <alignment horizontal="center" vertical="center" wrapText="1"/>
    </xf>
    <xf numFmtId="0" fontId="16" fillId="2" borderId="2" xfId="1" applyFont="1" applyFill="1" applyBorder="1" applyAlignment="1">
      <alignment horizontal="center" vertical="center" wrapText="1"/>
    </xf>
    <xf numFmtId="1" fontId="14" fillId="2" borderId="21" xfId="0" applyNumberFormat="1" applyFont="1" applyFill="1" applyBorder="1" applyAlignment="1">
      <alignment vertical="center" wrapText="1"/>
    </xf>
    <xf numFmtId="1" fontId="14" fillId="2" borderId="1" xfId="0" applyNumberFormat="1" applyFont="1" applyFill="1" applyBorder="1" applyAlignment="1">
      <alignment vertical="center" wrapText="1"/>
    </xf>
    <xf numFmtId="0" fontId="17" fillId="2" borderId="22" xfId="0" applyFont="1" applyFill="1" applyBorder="1" applyAlignment="1">
      <alignment horizontal="center" vertical="center" wrapText="1"/>
    </xf>
    <xf numFmtId="0" fontId="18" fillId="2" borderId="22" xfId="0" applyFont="1" applyFill="1" applyBorder="1" applyAlignment="1">
      <alignment horizontal="center" vertical="center" wrapText="1"/>
    </xf>
    <xf numFmtId="9" fontId="14" fillId="2" borderId="33" xfId="0" applyNumberFormat="1" applyFont="1" applyFill="1" applyBorder="1" applyAlignment="1">
      <alignment vertical="center" wrapText="1"/>
    </xf>
    <xf numFmtId="9" fontId="14" fillId="2" borderId="22" xfId="0" applyNumberFormat="1" applyFont="1" applyFill="1" applyBorder="1" applyAlignment="1">
      <alignment vertical="center" wrapText="1"/>
    </xf>
    <xf numFmtId="0" fontId="18" fillId="2" borderId="21" xfId="0" applyFont="1" applyFill="1" applyBorder="1" applyAlignment="1">
      <alignment horizontal="justify" vertical="center" wrapText="1"/>
    </xf>
    <xf numFmtId="0" fontId="18" fillId="2" borderId="1" xfId="0" applyFont="1" applyFill="1" applyBorder="1" applyAlignment="1">
      <alignment horizontal="justify" vertical="center" wrapText="1"/>
    </xf>
    <xf numFmtId="9" fontId="14" fillId="2" borderId="21" xfId="0" applyNumberFormat="1" applyFont="1" applyFill="1" applyBorder="1" applyAlignment="1">
      <alignment vertical="center" wrapText="1"/>
    </xf>
    <xf numFmtId="0" fontId="18" fillId="2" borderId="21" xfId="0" applyFont="1" applyFill="1" applyBorder="1" applyAlignment="1">
      <alignment horizontal="center" vertical="center" wrapText="1"/>
    </xf>
    <xf numFmtId="0" fontId="6" fillId="3" borderId="7" xfId="0" applyFont="1" applyFill="1" applyBorder="1" applyAlignment="1">
      <alignment horizontal="center" wrapText="1"/>
    </xf>
    <xf numFmtId="0" fontId="6" fillId="3" borderId="9" xfId="0" applyFont="1" applyFill="1" applyBorder="1" applyAlignment="1">
      <alignment horizontal="center" wrapText="1"/>
    </xf>
    <xf numFmtId="0" fontId="8" fillId="3" borderId="7" xfId="0" applyFont="1" applyFill="1" applyBorder="1" applyAlignment="1">
      <alignment horizontal="center" wrapText="1"/>
    </xf>
    <xf numFmtId="0" fontId="8" fillId="3" borderId="9" xfId="0" applyFont="1" applyFill="1" applyBorder="1" applyAlignment="1">
      <alignment horizontal="center" wrapText="1"/>
    </xf>
    <xf numFmtId="0" fontId="17" fillId="2" borderId="1" xfId="0" applyFont="1" applyFill="1" applyBorder="1" applyAlignment="1">
      <alignment vertical="center" wrapText="1"/>
    </xf>
    <xf numFmtId="0" fontId="17" fillId="2" borderId="2" xfId="0" applyFont="1" applyFill="1" applyBorder="1" applyAlignment="1">
      <alignment vertical="center" wrapText="1"/>
    </xf>
    <xf numFmtId="0" fontId="3" fillId="3" borderId="1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4" xfId="0" applyFont="1" applyFill="1" applyBorder="1" applyAlignment="1">
      <alignment horizontal="center" vertical="center"/>
    </xf>
    <xf numFmtId="0" fontId="3" fillId="3" borderId="29" xfId="0" applyFont="1" applyFill="1" applyBorder="1" applyAlignment="1">
      <alignment horizontal="center" vertical="center"/>
    </xf>
    <xf numFmtId="0" fontId="8" fillId="3" borderId="15" xfId="0" applyFont="1" applyFill="1" applyBorder="1" applyAlignment="1">
      <alignment vertical="center" wrapText="1"/>
    </xf>
    <xf numFmtId="0" fontId="8" fillId="3" borderId="18" xfId="0" applyFont="1" applyFill="1" applyBorder="1" applyAlignment="1">
      <alignment vertical="center"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6" fillId="2" borderId="21" xfId="1" applyFont="1" applyFill="1" applyBorder="1" applyAlignment="1">
      <alignment horizontal="justify" vertical="center" wrapText="1"/>
    </xf>
    <xf numFmtId="0" fontId="14" fillId="2" borderId="1" xfId="0" applyFont="1" applyFill="1" applyBorder="1" applyAlignment="1">
      <alignment vertical="center" wrapText="1"/>
    </xf>
    <xf numFmtId="9" fontId="14" fillId="2" borderId="21" xfId="9" applyFont="1" applyFill="1" applyBorder="1" applyAlignment="1">
      <alignment vertical="center" wrapText="1"/>
    </xf>
    <xf numFmtId="9" fontId="14" fillId="2" borderId="1" xfId="9" applyFont="1" applyFill="1" applyBorder="1" applyAlignment="1">
      <alignment vertical="center" wrapText="1"/>
    </xf>
    <xf numFmtId="0" fontId="15" fillId="2" borderId="31" xfId="0" applyFont="1" applyFill="1" applyBorder="1" applyAlignment="1">
      <alignment horizontal="center" vertical="center" wrapText="1"/>
    </xf>
    <xf numFmtId="0" fontId="17" fillId="2" borderId="1"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16" fillId="2" borderId="1" xfId="2" applyFont="1" applyFill="1" applyBorder="1" applyAlignment="1">
      <alignment horizontal="justify" vertical="center" wrapText="1"/>
    </xf>
    <xf numFmtId="0" fontId="14" fillId="2" borderId="2" xfId="0" applyFont="1" applyFill="1" applyBorder="1" applyAlignment="1">
      <alignment horizontal="center" vertical="center" wrapText="1"/>
    </xf>
    <xf numFmtId="0" fontId="14" fillId="2" borderId="21" xfId="8" applyFont="1" applyFill="1" applyBorder="1" applyAlignment="1">
      <alignment vertical="center"/>
    </xf>
    <xf numFmtId="0" fontId="14" fillId="2" borderId="1" xfId="8" applyFont="1" applyFill="1" applyBorder="1" applyAlignment="1">
      <alignment vertical="center"/>
    </xf>
    <xf numFmtId="0" fontId="17" fillId="2" borderId="1" xfId="8" applyFont="1" applyFill="1" applyBorder="1" applyAlignment="1">
      <alignment vertical="center"/>
    </xf>
    <xf numFmtId="0" fontId="17" fillId="2" borderId="2" xfId="8" applyFont="1" applyFill="1" applyBorder="1" applyAlignment="1">
      <alignment vertical="center"/>
    </xf>
    <xf numFmtId="0" fontId="16" fillId="2" borderId="21" xfId="2" applyFont="1" applyFill="1" applyBorder="1" applyAlignment="1">
      <alignment horizontal="justify" vertical="center" wrapText="1"/>
    </xf>
    <xf numFmtId="0" fontId="16" fillId="2" borderId="2" xfId="2" applyFont="1" applyFill="1" applyBorder="1" applyAlignment="1">
      <alignment horizontal="justify" vertical="center" wrapText="1"/>
    </xf>
    <xf numFmtId="10" fontId="14" fillId="2" borderId="1" xfId="0" applyNumberFormat="1" applyFont="1" applyFill="1" applyBorder="1" applyAlignment="1">
      <alignment vertical="center" wrapText="1"/>
    </xf>
    <xf numFmtId="10" fontId="14" fillId="2" borderId="2" xfId="0" applyNumberFormat="1" applyFont="1" applyFill="1" applyBorder="1" applyAlignment="1">
      <alignment vertical="center" wrapText="1"/>
    </xf>
    <xf numFmtId="166" fontId="14" fillId="2" borderId="1" xfId="3" applyFont="1" applyFill="1" applyBorder="1" applyAlignment="1">
      <alignment vertical="center" wrapText="1"/>
    </xf>
    <xf numFmtId="0" fontId="17" fillId="2" borderId="2" xfId="0" applyFont="1" applyFill="1" applyBorder="1" applyAlignment="1">
      <alignment horizontal="center" vertical="center" wrapText="1"/>
    </xf>
    <xf numFmtId="0" fontId="17" fillId="2" borderId="1" xfId="2" applyFont="1" applyFill="1" applyBorder="1" applyAlignment="1">
      <alignment horizontal="justify" vertical="center" wrapText="1"/>
    </xf>
    <xf numFmtId="0" fontId="17" fillId="2" borderId="2" xfId="2" applyFont="1" applyFill="1" applyBorder="1" applyAlignment="1">
      <alignment horizontal="justify" vertical="center" wrapText="1"/>
    </xf>
    <xf numFmtId="9" fontId="14" fillId="2" borderId="1" xfId="0" applyNumberFormat="1" applyFont="1" applyFill="1" applyBorder="1" applyAlignment="1">
      <alignment vertical="center"/>
    </xf>
    <xf numFmtId="0" fontId="18" fillId="2" borderId="33"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21" xfId="1" applyFont="1" applyFill="1" applyBorder="1" applyAlignment="1">
      <alignment horizontal="left" vertical="center" wrapText="1"/>
    </xf>
    <xf numFmtId="0" fontId="16" fillId="2" borderId="2" xfId="1" applyFont="1" applyFill="1" applyBorder="1" applyAlignment="1">
      <alignment horizontal="left" vertical="center" wrapText="1"/>
    </xf>
    <xf numFmtId="0" fontId="14" fillId="2" borderId="2" xfId="0" applyFont="1" applyFill="1" applyBorder="1" applyAlignment="1">
      <alignment vertical="center" wrapText="1"/>
    </xf>
    <xf numFmtId="0" fontId="14" fillId="2" borderId="22" xfId="0" applyFont="1" applyFill="1" applyBorder="1" applyAlignment="1">
      <alignment vertical="center" wrapText="1"/>
    </xf>
    <xf numFmtId="168" fontId="14" fillId="2" borderId="1" xfId="0" applyNumberFormat="1" applyFont="1" applyFill="1" applyBorder="1" applyAlignment="1">
      <alignment vertical="center" wrapText="1"/>
    </xf>
    <xf numFmtId="172" fontId="14" fillId="2" borderId="1" xfId="3" applyNumberFormat="1" applyFont="1" applyFill="1" applyBorder="1" applyAlignment="1">
      <alignment vertical="center" wrapText="1"/>
    </xf>
    <xf numFmtId="172" fontId="14" fillId="2" borderId="2" xfId="3" applyNumberFormat="1" applyFont="1" applyFill="1" applyBorder="1" applyAlignment="1">
      <alignment vertical="center" wrapText="1"/>
    </xf>
    <xf numFmtId="10" fontId="14" fillId="2" borderId="1" xfId="9" applyNumberFormat="1" applyFont="1" applyFill="1" applyBorder="1" applyAlignment="1">
      <alignment vertical="center"/>
    </xf>
    <xf numFmtId="10" fontId="14" fillId="2" borderId="1" xfId="3" applyNumberFormat="1" applyFont="1" applyFill="1" applyBorder="1" applyAlignment="1">
      <alignment vertical="center" wrapText="1"/>
    </xf>
    <xf numFmtId="10" fontId="14" fillId="2" borderId="22" xfId="3" applyNumberFormat="1" applyFont="1" applyFill="1" applyBorder="1" applyAlignment="1">
      <alignment vertical="center" wrapText="1"/>
    </xf>
    <xf numFmtId="0" fontId="15" fillId="2" borderId="34" xfId="0" applyFont="1" applyFill="1" applyBorder="1" applyAlignment="1">
      <alignment horizontal="center" vertical="center" wrapText="1"/>
    </xf>
    <xf numFmtId="0" fontId="14" fillId="2" borderId="33" xfId="0" applyFont="1" applyFill="1" applyBorder="1" applyAlignment="1">
      <alignment horizontal="justify" vertical="center" wrapText="1"/>
    </xf>
    <xf numFmtId="0" fontId="14" fillId="2" borderId="2" xfId="0" applyFont="1" applyFill="1" applyBorder="1" applyAlignment="1">
      <alignment horizontal="justify" vertical="center" wrapText="1"/>
    </xf>
    <xf numFmtId="0" fontId="14" fillId="2" borderId="33"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7" fillId="2" borderId="21" xfId="0" applyFont="1" applyFill="1" applyBorder="1" applyAlignment="1">
      <alignment horizontal="justify" vertical="center" wrapText="1"/>
    </xf>
    <xf numFmtId="0" fontId="14" fillId="2" borderId="49" xfId="0" applyFont="1" applyFill="1" applyBorder="1" applyAlignment="1">
      <alignment horizontal="center" vertical="center" wrapText="1"/>
    </xf>
    <xf numFmtId="0" fontId="14" fillId="2" borderId="22" xfId="0" applyFont="1" applyFill="1" applyBorder="1" applyAlignment="1">
      <alignment horizontal="center"/>
    </xf>
    <xf numFmtId="0" fontId="14" fillId="2" borderId="33" xfId="0" applyFont="1" applyFill="1" applyBorder="1" applyAlignment="1">
      <alignment horizontal="center" vertical="center"/>
    </xf>
    <xf numFmtId="0" fontId="17" fillId="2" borderId="22" xfId="0" applyFont="1" applyFill="1" applyBorder="1" applyAlignment="1">
      <alignment horizontal="justify" vertical="center" wrapText="1"/>
    </xf>
    <xf numFmtId="0" fontId="18" fillId="2" borderId="21" xfId="0" applyFont="1" applyFill="1" applyBorder="1" applyAlignment="1">
      <alignment horizontal="left" vertical="center" wrapText="1"/>
    </xf>
    <xf numFmtId="9" fontId="14" fillId="2" borderId="21" xfId="0" applyNumberFormat="1" applyFont="1" applyFill="1" applyBorder="1" applyAlignment="1">
      <alignment vertical="center"/>
    </xf>
    <xf numFmtId="0" fontId="17" fillId="2" borderId="21" xfId="0" applyFont="1" applyFill="1" applyBorder="1" applyAlignment="1">
      <alignment horizontal="center" vertical="center" wrapText="1"/>
    </xf>
    <xf numFmtId="10" fontId="14" fillId="2" borderId="21" xfId="0" applyNumberFormat="1" applyFont="1" applyFill="1" applyBorder="1" applyAlignment="1">
      <alignment vertical="center" wrapText="1"/>
    </xf>
    <xf numFmtId="9" fontId="14" fillId="2" borderId="2" xfId="0" applyNumberFormat="1" applyFont="1" applyFill="1" applyBorder="1" applyAlignment="1">
      <alignment vertical="center"/>
    </xf>
    <xf numFmtId="0" fontId="3" fillId="2" borderId="5"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2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2" borderId="22" xfId="0" applyFont="1" applyFill="1" applyBorder="1" applyAlignment="1">
      <alignment horizontal="justify" vertical="center" wrapText="1"/>
    </xf>
    <xf numFmtId="0" fontId="6" fillId="2" borderId="21"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2" borderId="21" xfId="0" applyFont="1" applyFill="1" applyBorder="1" applyAlignment="1">
      <alignment horizontal="justify" vertical="center" wrapText="1"/>
    </xf>
    <xf numFmtId="0" fontId="7" fillId="2" borderId="1" xfId="0" applyFont="1" applyFill="1" applyBorder="1" applyAlignment="1">
      <alignment horizontal="justify" vertical="center" wrapText="1"/>
    </xf>
    <xf numFmtId="9" fontId="6" fillId="2" borderId="21" xfId="0" applyNumberFormat="1" applyFont="1" applyFill="1" applyBorder="1" applyAlignment="1">
      <alignment vertical="center"/>
    </xf>
    <xf numFmtId="9" fontId="6" fillId="2" borderId="1" xfId="0" applyNumberFormat="1" applyFont="1" applyFill="1" applyBorder="1" applyAlignment="1">
      <alignment vertical="center"/>
    </xf>
    <xf numFmtId="0" fontId="6" fillId="2" borderId="2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7" fillId="2" borderId="22" xfId="0" applyFont="1" applyFill="1" applyBorder="1" applyAlignment="1">
      <alignment horizontal="justify" vertical="center" wrapText="1"/>
    </xf>
    <xf numFmtId="9" fontId="6" fillId="5" borderId="1" xfId="0" applyNumberFormat="1" applyFont="1" applyFill="1" applyBorder="1" applyAlignment="1">
      <alignment vertical="center"/>
    </xf>
    <xf numFmtId="9" fontId="6" fillId="2" borderId="22" xfId="0" applyNumberFormat="1" applyFont="1" applyFill="1" applyBorder="1" applyAlignment="1">
      <alignment vertical="center"/>
    </xf>
    <xf numFmtId="168" fontId="14" fillId="2" borderId="21" xfId="0" applyNumberFormat="1" applyFont="1" applyFill="1" applyBorder="1" applyAlignment="1">
      <alignment vertical="center" wrapText="1"/>
    </xf>
    <xf numFmtId="168" fontId="14" fillId="2" borderId="22" xfId="0" applyNumberFormat="1" applyFont="1" applyFill="1" applyBorder="1" applyAlignment="1">
      <alignment vertical="center" wrapText="1"/>
    </xf>
    <xf numFmtId="164" fontId="14" fillId="2" borderId="21" xfId="5" applyNumberFormat="1" applyFont="1" applyFill="1" applyBorder="1" applyAlignment="1">
      <alignment vertical="center"/>
    </xf>
    <xf numFmtId="164" fontId="14" fillId="2" borderId="1" xfId="5" applyNumberFormat="1" applyFont="1" applyFill="1" applyBorder="1" applyAlignment="1">
      <alignment vertical="center"/>
    </xf>
    <xf numFmtId="169" fontId="14" fillId="2" borderId="1" xfId="9" applyNumberFormat="1" applyFont="1" applyFill="1" applyBorder="1" applyAlignment="1">
      <alignment vertical="center" wrapText="1"/>
    </xf>
    <xf numFmtId="10" fontId="14" fillId="2" borderId="1" xfId="9" applyNumberFormat="1" applyFont="1" applyFill="1" applyBorder="1" applyAlignment="1">
      <alignment vertical="center" wrapText="1"/>
    </xf>
    <xf numFmtId="168" fontId="14" fillId="2" borderId="1" xfId="3" applyNumberFormat="1" applyFont="1" applyFill="1" applyBorder="1" applyAlignment="1">
      <alignment vertical="center" wrapText="1"/>
    </xf>
    <xf numFmtId="168" fontId="14" fillId="2" borderId="22" xfId="3" applyNumberFormat="1" applyFont="1" applyFill="1" applyBorder="1" applyAlignment="1">
      <alignment vertical="center" wrapText="1"/>
    </xf>
    <xf numFmtId="10" fontId="14" fillId="2" borderId="33" xfId="0" applyNumberFormat="1" applyFont="1" applyFill="1" applyBorder="1" applyAlignment="1">
      <alignment vertical="center" wrapText="1"/>
    </xf>
    <xf numFmtId="2" fontId="14" fillId="2" borderId="1" xfId="0" applyNumberFormat="1" applyFont="1" applyFill="1" applyBorder="1" applyAlignment="1">
      <alignment vertical="center" wrapText="1"/>
    </xf>
    <xf numFmtId="169" fontId="14" fillId="2" borderId="1" xfId="0" applyNumberFormat="1" applyFont="1" applyFill="1" applyBorder="1" applyAlignment="1">
      <alignment vertical="center" wrapText="1"/>
    </xf>
    <xf numFmtId="9" fontId="14" fillId="2" borderId="33" xfId="0" applyNumberFormat="1" applyFont="1" applyFill="1" applyBorder="1" applyAlignment="1">
      <alignment vertical="center"/>
    </xf>
    <xf numFmtId="10" fontId="14" fillId="2" borderId="1" xfId="0" applyNumberFormat="1" applyFont="1" applyFill="1" applyBorder="1" applyAlignment="1">
      <alignment vertical="center"/>
    </xf>
    <xf numFmtId="9" fontId="14" fillId="2" borderId="49" xfId="9" applyFont="1" applyFill="1" applyBorder="1" applyAlignment="1">
      <alignment vertical="center" wrapText="1"/>
    </xf>
    <xf numFmtId="9" fontId="14" fillId="2" borderId="51" xfId="9" applyFont="1" applyFill="1" applyBorder="1" applyAlignment="1">
      <alignment vertical="center" wrapText="1"/>
    </xf>
    <xf numFmtId="166" fontId="14" fillId="2" borderId="1" xfId="3" applyFont="1" applyFill="1" applyBorder="1" applyAlignment="1">
      <alignment vertical="center"/>
    </xf>
    <xf numFmtId="166" fontId="14" fillId="2" borderId="2" xfId="3" applyFont="1" applyFill="1" applyBorder="1" applyAlignment="1">
      <alignment vertical="center"/>
    </xf>
    <xf numFmtId="9" fontId="14" fillId="2" borderId="12" xfId="9" applyFont="1" applyFill="1" applyBorder="1" applyAlignment="1">
      <alignment horizontal="center" vertical="center"/>
    </xf>
    <xf numFmtId="9" fontId="14" fillId="2" borderId="23" xfId="9" applyFont="1" applyFill="1" applyBorder="1" applyAlignment="1">
      <alignment horizontal="center" vertical="center"/>
    </xf>
    <xf numFmtId="9" fontId="14" fillId="2" borderId="13" xfId="9" applyFont="1" applyFill="1" applyBorder="1" applyAlignment="1">
      <alignment horizontal="center" vertical="center"/>
    </xf>
    <xf numFmtId="165" fontId="14" fillId="2" borderId="21" xfId="5" applyFont="1" applyFill="1" applyBorder="1" applyAlignment="1">
      <alignment horizontal="center" vertical="center"/>
    </xf>
    <xf numFmtId="165" fontId="14" fillId="2" borderId="1" xfId="5" applyFont="1" applyFill="1" applyBorder="1" applyAlignment="1">
      <alignment horizontal="center" vertical="center"/>
    </xf>
    <xf numFmtId="2" fontId="6" fillId="2" borderId="2" xfId="9" applyNumberFormat="1" applyFont="1" applyFill="1" applyBorder="1" applyAlignment="1">
      <alignment horizontal="center" vertical="center"/>
    </xf>
    <xf numFmtId="2" fontId="6" fillId="2" borderId="33" xfId="9" applyNumberFormat="1" applyFont="1" applyFill="1" applyBorder="1" applyAlignment="1">
      <alignment horizontal="center" vertical="center"/>
    </xf>
    <xf numFmtId="10" fontId="6" fillId="2" borderId="33" xfId="9" applyNumberFormat="1" applyFont="1" applyFill="1" applyBorder="1" applyAlignment="1">
      <alignment horizontal="center" vertical="center"/>
    </xf>
    <xf numFmtId="9" fontId="6" fillId="2" borderId="2" xfId="9" applyFont="1" applyFill="1" applyBorder="1" applyAlignment="1">
      <alignment horizontal="center" vertical="center"/>
    </xf>
    <xf numFmtId="9" fontId="6" fillId="2" borderId="33" xfId="9" applyFont="1" applyFill="1" applyBorder="1" applyAlignment="1">
      <alignment horizontal="center" vertical="center"/>
    </xf>
    <xf numFmtId="168" fontId="6" fillId="2" borderId="2" xfId="9" applyNumberFormat="1" applyFont="1" applyFill="1" applyBorder="1" applyAlignment="1">
      <alignment horizontal="center" vertical="center"/>
    </xf>
    <xf numFmtId="168" fontId="6" fillId="2" borderId="32" xfId="9" applyNumberFormat="1" applyFont="1" applyFill="1" applyBorder="1" applyAlignment="1">
      <alignment horizontal="center" vertical="center"/>
    </xf>
    <xf numFmtId="10" fontId="14" fillId="2" borderId="1" xfId="3" applyNumberFormat="1" applyFont="1" applyFill="1" applyBorder="1" applyAlignment="1">
      <alignment horizontal="center" vertical="center"/>
    </xf>
    <xf numFmtId="10" fontId="6" fillId="2" borderId="40" xfId="9" applyNumberFormat="1" applyFont="1" applyFill="1" applyBorder="1" applyAlignment="1">
      <alignment horizontal="center" vertical="center"/>
    </xf>
    <xf numFmtId="9" fontId="14" fillId="2" borderId="1" xfId="3" applyNumberFormat="1" applyFont="1" applyFill="1" applyBorder="1" applyAlignment="1">
      <alignment horizontal="center" vertical="center"/>
    </xf>
    <xf numFmtId="9" fontId="14" fillId="2" borderId="22" xfId="3" applyNumberFormat="1" applyFont="1" applyFill="1" applyBorder="1" applyAlignment="1">
      <alignment horizontal="center" vertical="center"/>
    </xf>
    <xf numFmtId="2" fontId="14" fillId="2" borderId="1" xfId="0" applyNumberFormat="1" applyFont="1" applyFill="1" applyBorder="1" applyAlignment="1">
      <alignment horizontal="center" vertical="center"/>
    </xf>
    <xf numFmtId="2" fontId="14" fillId="2" borderId="1" xfId="9" applyNumberFormat="1" applyFont="1" applyFill="1" applyBorder="1" applyAlignment="1">
      <alignment horizontal="center" vertical="center"/>
    </xf>
    <xf numFmtId="10" fontId="14" fillId="2" borderId="2" xfId="3" applyNumberFormat="1" applyFont="1" applyFill="1" applyBorder="1" applyAlignment="1">
      <alignment horizontal="center" vertical="center"/>
    </xf>
    <xf numFmtId="10" fontId="18" fillId="2" borderId="21" xfId="9" applyNumberFormat="1" applyFont="1" applyFill="1" applyBorder="1" applyAlignment="1">
      <alignment horizontal="center" vertical="center"/>
    </xf>
    <xf numFmtId="10" fontId="18" fillId="2" borderId="1" xfId="9" applyNumberFormat="1" applyFont="1" applyFill="1" applyBorder="1" applyAlignment="1">
      <alignment horizontal="center" vertical="center"/>
    </xf>
    <xf numFmtId="9" fontId="18" fillId="2" borderId="1" xfId="9" applyFont="1" applyFill="1" applyBorder="1" applyAlignment="1">
      <alignment vertical="center" wrapText="1"/>
    </xf>
    <xf numFmtId="168" fontId="14" fillId="2" borderId="1" xfId="9" applyNumberFormat="1" applyFont="1" applyFill="1" applyBorder="1" applyAlignment="1">
      <alignment horizontal="center" vertical="center" wrapText="1"/>
    </xf>
    <xf numFmtId="9" fontId="17" fillId="2" borderId="33" xfId="9" applyFont="1" applyFill="1" applyBorder="1" applyAlignment="1">
      <alignment horizontal="center" vertical="center"/>
    </xf>
    <xf numFmtId="9" fontId="17" fillId="2" borderId="22" xfId="9" applyFont="1" applyFill="1" applyBorder="1" applyAlignment="1">
      <alignment horizontal="center" vertical="center"/>
    </xf>
    <xf numFmtId="9" fontId="14" fillId="2" borderId="21" xfId="0" applyNumberFormat="1" applyFont="1" applyFill="1" applyBorder="1" applyAlignment="1">
      <alignment horizontal="center" vertical="center"/>
    </xf>
    <xf numFmtId="9" fontId="14" fillId="2" borderId="27" xfId="9" applyFont="1" applyFill="1" applyBorder="1" applyAlignment="1">
      <alignment vertical="center" wrapText="1"/>
    </xf>
    <xf numFmtId="1" fontId="14" fillId="2" borderId="1" xfId="9" applyNumberFormat="1" applyFont="1" applyFill="1" applyBorder="1" applyAlignment="1">
      <alignment horizontal="center" vertical="center" wrapText="1"/>
    </xf>
    <xf numFmtId="1" fontId="14" fillId="2" borderId="1" xfId="9" applyNumberFormat="1" applyFont="1" applyFill="1" applyBorder="1" applyAlignment="1">
      <alignment vertical="center" wrapText="1"/>
    </xf>
    <xf numFmtId="10" fontId="14" fillId="2" borderId="33" xfId="9" applyNumberFormat="1" applyFont="1" applyFill="1" applyBorder="1" applyAlignment="1">
      <alignment vertical="center"/>
    </xf>
    <xf numFmtId="9" fontId="14" fillId="2" borderId="21" xfId="9" applyFont="1" applyFill="1" applyBorder="1" applyAlignment="1">
      <alignment vertical="center"/>
    </xf>
    <xf numFmtId="9" fontId="14" fillId="2" borderId="2" xfId="9" applyFont="1" applyFill="1" applyBorder="1" applyAlignment="1">
      <alignment vertical="center"/>
    </xf>
    <xf numFmtId="9" fontId="14" fillId="2" borderId="1" xfId="9" applyFont="1" applyFill="1" applyBorder="1" applyAlignment="1">
      <alignment vertical="center"/>
    </xf>
    <xf numFmtId="0" fontId="17" fillId="2" borderId="2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horizontal="center"/>
    </xf>
    <xf numFmtId="0" fontId="17" fillId="2" borderId="22" xfId="0" applyFont="1" applyFill="1" applyBorder="1" applyAlignment="1">
      <alignment horizontal="center"/>
    </xf>
    <xf numFmtId="14" fontId="4" fillId="2" borderId="21" xfId="9" applyNumberFormat="1" applyFont="1" applyFill="1" applyBorder="1" applyAlignment="1">
      <alignment horizontal="center" vertical="center" wrapText="1"/>
    </xf>
    <xf numFmtId="9" fontId="4" fillId="2" borderId="1" xfId="9" applyFont="1" applyFill="1" applyBorder="1" applyAlignment="1">
      <alignment horizontal="center" vertical="center" wrapText="1"/>
    </xf>
    <xf numFmtId="14" fontId="4" fillId="2" borderId="21" xfId="9" applyNumberFormat="1" applyFont="1" applyFill="1" applyBorder="1" applyAlignment="1">
      <alignment horizontal="center" vertical="center"/>
    </xf>
    <xf numFmtId="10" fontId="14" fillId="2" borderId="2" xfId="9" applyNumberFormat="1" applyFont="1" applyFill="1" applyBorder="1" applyAlignment="1">
      <alignment horizontal="center" vertical="center"/>
    </xf>
    <xf numFmtId="10" fontId="17" fillId="2" borderId="21" xfId="0" applyNumberFormat="1" applyFont="1" applyFill="1" applyBorder="1" applyAlignment="1">
      <alignment horizontal="center" vertical="center" wrapText="1"/>
    </xf>
    <xf numFmtId="10" fontId="17" fillId="2" borderId="2" xfId="0" applyNumberFormat="1" applyFont="1" applyFill="1" applyBorder="1" applyAlignment="1">
      <alignment horizontal="center" vertical="center" wrapText="1"/>
    </xf>
    <xf numFmtId="1" fontId="14" fillId="2" borderId="1" xfId="0" applyNumberFormat="1" applyFont="1" applyFill="1" applyBorder="1" applyAlignment="1">
      <alignment vertical="center"/>
    </xf>
    <xf numFmtId="10" fontId="14" fillId="2" borderId="22" xfId="3" applyNumberFormat="1" applyFont="1" applyFill="1" applyBorder="1" applyAlignment="1">
      <alignment horizontal="center" vertical="center"/>
    </xf>
    <xf numFmtId="9" fontId="14" fillId="2" borderId="21" xfId="0" applyNumberFormat="1" applyFont="1" applyFill="1" applyBorder="1" applyAlignment="1">
      <alignment horizontal="center"/>
    </xf>
    <xf numFmtId="0" fontId="14" fillId="2" borderId="12" xfId="0" applyFont="1" applyFill="1" applyBorder="1" applyAlignment="1">
      <alignment horizontal="center" vertical="center" wrapText="1"/>
    </xf>
    <xf numFmtId="0" fontId="14" fillId="2" borderId="23" xfId="0" applyFont="1" applyFill="1" applyBorder="1" applyAlignment="1">
      <alignment horizontal="center" vertical="center" wrapText="1"/>
    </xf>
    <xf numFmtId="9" fontId="14" fillId="2" borderId="1" xfId="12" applyNumberFormat="1" applyFont="1" applyFill="1" applyBorder="1" applyAlignment="1">
      <alignment horizontal="center" vertical="top" wrapText="1"/>
    </xf>
    <xf numFmtId="10" fontId="14" fillId="2" borderId="1" xfId="0" applyNumberFormat="1" applyFont="1" applyFill="1" applyBorder="1" applyAlignment="1">
      <alignment horizontal="center" vertical="center"/>
    </xf>
    <xf numFmtId="168" fontId="14" fillId="2" borderId="23" xfId="0" applyNumberFormat="1" applyFont="1" applyFill="1" applyBorder="1" applyAlignment="1">
      <alignment horizontal="center" vertical="center" wrapText="1"/>
    </xf>
    <xf numFmtId="9" fontId="6" fillId="2" borderId="21" xfId="9" applyFont="1" applyFill="1" applyBorder="1" applyAlignment="1">
      <alignment horizontal="center" vertical="center" wrapText="1"/>
    </xf>
    <xf numFmtId="10" fontId="14" fillId="2" borderId="21" xfId="0" applyNumberFormat="1" applyFont="1" applyFill="1" applyBorder="1" applyAlignment="1">
      <alignment horizontal="center" vertical="center"/>
    </xf>
    <xf numFmtId="0" fontId="14" fillId="2" borderId="16" xfId="0" applyFont="1" applyFill="1" applyBorder="1" applyAlignment="1">
      <alignment horizontal="center" vertical="center" wrapText="1"/>
    </xf>
    <xf numFmtId="0" fontId="14" fillId="2" borderId="12" xfId="0" applyFont="1" applyFill="1" applyBorder="1" applyAlignment="1">
      <alignment horizontal="center" vertical="center"/>
    </xf>
    <xf numFmtId="0" fontId="14" fillId="2" borderId="23" xfId="0" applyFont="1" applyFill="1" applyBorder="1" applyAlignment="1">
      <alignment horizontal="center" vertical="center"/>
    </xf>
    <xf numFmtId="168" fontId="15" fillId="2" borderId="21" xfId="0" applyNumberFormat="1" applyFont="1" applyFill="1" applyBorder="1" applyAlignment="1">
      <alignment horizontal="center" vertical="center"/>
    </xf>
    <xf numFmtId="168" fontId="15" fillId="2" borderId="1" xfId="0" applyNumberFormat="1" applyFont="1" applyFill="1" applyBorder="1" applyAlignment="1">
      <alignment horizontal="center" vertical="center"/>
    </xf>
    <xf numFmtId="168" fontId="17" fillId="2" borderId="12" xfId="0" applyNumberFormat="1" applyFont="1" applyFill="1" applyBorder="1" applyAlignment="1">
      <alignment horizontal="center" vertical="center" wrapText="1"/>
    </xf>
    <xf numFmtId="168" fontId="17" fillId="2" borderId="23" xfId="0" applyNumberFormat="1" applyFont="1" applyFill="1" applyBorder="1" applyAlignment="1">
      <alignment horizontal="center" vertical="center" wrapText="1"/>
    </xf>
    <xf numFmtId="9" fontId="14" fillId="2" borderId="1" xfId="9" applyFont="1" applyFill="1" applyBorder="1" applyAlignment="1">
      <alignment horizontal="left" vertical="center" wrapText="1"/>
    </xf>
    <xf numFmtId="10" fontId="15" fillId="2" borderId="1" xfId="9" applyNumberFormat="1" applyFont="1" applyFill="1" applyBorder="1" applyAlignment="1">
      <alignment horizontal="center" vertical="center" wrapText="1"/>
    </xf>
    <xf numFmtId="10" fontId="14" fillId="2" borderId="21" xfId="3" applyNumberFormat="1" applyFont="1" applyFill="1" applyBorder="1" applyAlignment="1">
      <alignment horizontal="center" vertical="center"/>
    </xf>
    <xf numFmtId="9" fontId="14" fillId="2" borderId="21" xfId="9" applyFont="1" applyFill="1" applyBorder="1" applyAlignment="1">
      <alignment horizontal="left" vertical="center" wrapText="1"/>
    </xf>
    <xf numFmtId="10" fontId="15" fillId="2" borderId="21" xfId="9" applyNumberFormat="1" applyFont="1" applyFill="1" applyBorder="1" applyAlignment="1">
      <alignment horizontal="center" vertical="center" wrapText="1"/>
    </xf>
    <xf numFmtId="9" fontId="14" fillId="2" borderId="2" xfId="9" applyFont="1" applyFill="1" applyBorder="1" applyAlignment="1">
      <alignment horizontal="left" vertical="center" wrapText="1"/>
    </xf>
    <xf numFmtId="9" fontId="15" fillId="2" borderId="1" xfId="9" applyFont="1" applyFill="1" applyBorder="1" applyAlignment="1">
      <alignment horizontal="center" vertical="center" wrapText="1"/>
    </xf>
    <xf numFmtId="9" fontId="15" fillId="2" borderId="2" xfId="9" applyFont="1" applyFill="1" applyBorder="1" applyAlignment="1">
      <alignment horizontal="center" vertical="center" wrapText="1"/>
    </xf>
    <xf numFmtId="168" fontId="15" fillId="2" borderId="2" xfId="0" applyNumberFormat="1" applyFont="1" applyFill="1" applyBorder="1" applyAlignment="1">
      <alignment horizontal="center" vertical="center"/>
    </xf>
    <xf numFmtId="168" fontId="17" fillId="2" borderId="16" xfId="0" applyNumberFormat="1" applyFont="1" applyFill="1" applyBorder="1" applyAlignment="1">
      <alignment horizontal="center" vertical="center" wrapText="1"/>
    </xf>
    <xf numFmtId="0" fontId="20" fillId="2" borderId="1" xfId="12" applyFont="1" applyFill="1" applyBorder="1" applyAlignment="1">
      <alignment vertical="center" wrapText="1"/>
    </xf>
    <xf numFmtId="0" fontId="14" fillId="2" borderId="1" xfId="9" applyNumberFormat="1" applyFont="1" applyFill="1" applyBorder="1" applyAlignment="1">
      <alignment horizontal="center" vertical="center" wrapText="1"/>
    </xf>
    <xf numFmtId="0" fontId="14" fillId="2" borderId="2" xfId="9" applyNumberFormat="1" applyFont="1" applyFill="1" applyBorder="1" applyAlignment="1">
      <alignment horizontal="center" vertical="center" wrapText="1"/>
    </xf>
    <xf numFmtId="14" fontId="14" fillId="2" borderId="1" xfId="9" applyNumberFormat="1" applyFont="1" applyFill="1" applyBorder="1" applyAlignment="1">
      <alignment horizontal="center" vertical="center"/>
    </xf>
    <xf numFmtId="0" fontId="14" fillId="2" borderId="22" xfId="9" applyNumberFormat="1" applyFont="1" applyFill="1" applyBorder="1" applyAlignment="1">
      <alignment horizontal="center" vertical="center"/>
    </xf>
    <xf numFmtId="10" fontId="14" fillId="2" borderId="22" xfId="9" applyNumberFormat="1" applyFont="1" applyFill="1" applyBorder="1" applyAlignment="1">
      <alignment horizontal="center" vertical="center"/>
    </xf>
    <xf numFmtId="168" fontId="19" fillId="2" borderId="21" xfId="0" applyNumberFormat="1" applyFont="1" applyFill="1" applyBorder="1" applyAlignment="1">
      <alignment horizontal="center" vertical="center"/>
    </xf>
    <xf numFmtId="168" fontId="19" fillId="2" borderId="1" xfId="0" applyNumberFormat="1" applyFont="1" applyFill="1" applyBorder="1" applyAlignment="1">
      <alignment horizontal="center" vertical="center"/>
    </xf>
    <xf numFmtId="168" fontId="19" fillId="2" borderId="12" xfId="0" applyNumberFormat="1" applyFont="1" applyFill="1" applyBorder="1" applyAlignment="1">
      <alignment horizontal="center" vertical="center"/>
    </xf>
    <xf numFmtId="168" fontId="19" fillId="2" borderId="23" xfId="0" applyNumberFormat="1" applyFont="1" applyFill="1" applyBorder="1" applyAlignment="1">
      <alignment horizontal="center" vertical="center"/>
    </xf>
    <xf numFmtId="0" fontId="14" fillId="2" borderId="1" xfId="9" applyNumberFormat="1" applyFont="1" applyFill="1" applyBorder="1" applyAlignment="1">
      <alignment horizontal="center" vertical="center"/>
    </xf>
    <xf numFmtId="173" fontId="14" fillId="2" borderId="1" xfId="13" applyNumberFormat="1" applyFont="1" applyFill="1" applyBorder="1" applyAlignment="1">
      <alignment horizontal="center" vertical="center"/>
    </xf>
    <xf numFmtId="9" fontId="14" fillId="2" borderId="21" xfId="3" applyNumberFormat="1" applyFont="1" applyFill="1" applyBorder="1" applyAlignment="1">
      <alignment horizontal="center" vertical="center"/>
    </xf>
    <xf numFmtId="0" fontId="14" fillId="2" borderId="21" xfId="9" applyNumberFormat="1" applyFont="1" applyFill="1" applyBorder="1" applyAlignment="1">
      <alignment horizontal="center" vertical="center" wrapText="1"/>
    </xf>
    <xf numFmtId="14" fontId="14" fillId="2" borderId="21" xfId="9" applyNumberFormat="1" applyFont="1" applyFill="1" applyBorder="1" applyAlignment="1">
      <alignment horizontal="center" vertical="center"/>
    </xf>
    <xf numFmtId="9" fontId="17" fillId="2" borderId="1" xfId="0" applyNumberFormat="1" applyFont="1" applyFill="1" applyBorder="1" applyAlignment="1">
      <alignment horizontal="center"/>
    </xf>
    <xf numFmtId="0" fontId="6" fillId="2" borderId="33" xfId="0" applyFont="1" applyFill="1" applyBorder="1" applyAlignment="1">
      <alignment horizontal="center" vertical="center" wrapText="1"/>
    </xf>
    <xf numFmtId="0" fontId="14" fillId="2" borderId="23" xfId="0" applyFont="1" applyFill="1" applyBorder="1" applyAlignment="1">
      <alignment horizontal="center"/>
    </xf>
    <xf numFmtId="0" fontId="6" fillId="2" borderId="1" xfId="0" applyFont="1" applyFill="1" applyBorder="1" applyAlignment="1">
      <alignment horizontal="center" wrapText="1"/>
    </xf>
    <xf numFmtId="14" fontId="6" fillId="2" borderId="33" xfId="0" applyNumberFormat="1" applyFont="1" applyFill="1" applyBorder="1" applyAlignment="1">
      <alignment horizontal="center" vertical="center"/>
    </xf>
    <xf numFmtId="9" fontId="17" fillId="2" borderId="33" xfId="0" applyNumberFormat="1" applyFont="1" applyFill="1" applyBorder="1" applyAlignment="1">
      <alignment horizontal="center"/>
    </xf>
    <xf numFmtId="9" fontId="14" fillId="2" borderId="33" xfId="0" applyNumberFormat="1" applyFont="1" applyFill="1" applyBorder="1" applyAlignment="1">
      <alignment horizontal="center"/>
    </xf>
    <xf numFmtId="0" fontId="14" fillId="2" borderId="35" xfId="0" applyFont="1" applyFill="1" applyBorder="1" applyAlignment="1">
      <alignment horizontal="center"/>
    </xf>
    <xf numFmtId="9" fontId="14" fillId="2" borderId="1" xfId="0" applyNumberFormat="1" applyFont="1" applyFill="1" applyBorder="1" applyAlignment="1">
      <alignment horizontal="center"/>
    </xf>
    <xf numFmtId="10" fontId="17" fillId="2" borderId="1" xfId="0" applyNumberFormat="1" applyFont="1" applyFill="1" applyBorder="1" applyAlignment="1">
      <alignment horizontal="center"/>
    </xf>
    <xf numFmtId="10" fontId="17" fillId="2" borderId="21" xfId="0" applyNumberFormat="1" applyFont="1" applyFill="1" applyBorder="1" applyAlignment="1">
      <alignment horizontal="center" vertical="center"/>
    </xf>
    <xf numFmtId="9" fontId="6" fillId="2" borderId="47" xfId="9" applyFont="1" applyFill="1" applyBorder="1" applyAlignment="1">
      <alignment horizontal="center" vertical="center"/>
    </xf>
    <xf numFmtId="9" fontId="6" fillId="2" borderId="21" xfId="9" applyFont="1" applyFill="1" applyBorder="1" applyAlignment="1">
      <alignment vertical="center"/>
    </xf>
    <xf numFmtId="9" fontId="6" fillId="2" borderId="1" xfId="9" applyFont="1" applyFill="1" applyBorder="1" applyAlignment="1">
      <alignment vertical="center"/>
    </xf>
    <xf numFmtId="9" fontId="6" fillId="5" borderId="1" xfId="9" applyFont="1" applyFill="1" applyBorder="1" applyAlignment="1">
      <alignment vertical="center"/>
    </xf>
    <xf numFmtId="9" fontId="6" fillId="2" borderId="22" xfId="9" applyFont="1" applyFill="1" applyBorder="1" applyAlignment="1">
      <alignment vertical="center"/>
    </xf>
    <xf numFmtId="9" fontId="14" fillId="2" borderId="33" xfId="9" applyFont="1" applyFill="1" applyBorder="1" applyAlignment="1">
      <alignment vertical="center"/>
    </xf>
    <xf numFmtId="168" fontId="14" fillId="2" borderId="1" xfId="9" applyNumberFormat="1" applyFont="1" applyFill="1" applyBorder="1" applyAlignment="1">
      <alignment vertical="center" wrapText="1"/>
    </xf>
    <xf numFmtId="10" fontId="14" fillId="2" borderId="2" xfId="3" applyNumberFormat="1" applyFont="1" applyFill="1" applyBorder="1" applyAlignment="1">
      <alignment vertical="center" wrapText="1"/>
    </xf>
    <xf numFmtId="9" fontId="14" fillId="2" borderId="33" xfId="9" applyFont="1" applyFill="1" applyBorder="1" applyAlignment="1">
      <alignment vertical="center" wrapText="1"/>
    </xf>
    <xf numFmtId="9" fontId="14" fillId="2" borderId="22" xfId="9" applyFont="1" applyFill="1" applyBorder="1" applyAlignment="1">
      <alignment vertical="center" wrapText="1"/>
    </xf>
    <xf numFmtId="9" fontId="14" fillId="2" borderId="2" xfId="9" applyFont="1" applyFill="1" applyBorder="1" applyAlignment="1">
      <alignment vertical="center" wrapText="1"/>
    </xf>
    <xf numFmtId="9" fontId="17" fillId="2" borderId="21" xfId="0" applyNumberFormat="1" applyFont="1" applyFill="1" applyBorder="1" applyAlignment="1">
      <alignment vertical="center"/>
    </xf>
    <xf numFmtId="9" fontId="17" fillId="2" borderId="1" xfId="0" applyNumberFormat="1" applyFont="1" applyFill="1" applyBorder="1" applyAlignment="1">
      <alignment vertical="center"/>
    </xf>
    <xf numFmtId="9" fontId="14" fillId="2" borderId="27" xfId="0" applyNumberFormat="1" applyFont="1" applyFill="1" applyBorder="1" applyAlignment="1">
      <alignment vertical="center" wrapText="1"/>
    </xf>
    <xf numFmtId="9" fontId="14" fillId="2" borderId="50" xfId="0" applyNumberFormat="1" applyFont="1" applyFill="1" applyBorder="1" applyAlignment="1">
      <alignment vertical="center" wrapText="1"/>
    </xf>
    <xf numFmtId="9" fontId="14" fillId="2" borderId="51" xfId="0" applyNumberFormat="1" applyFont="1" applyFill="1" applyBorder="1" applyAlignment="1">
      <alignment vertical="center" wrapText="1"/>
    </xf>
    <xf numFmtId="10" fontId="14" fillId="2" borderId="48" xfId="0" applyNumberFormat="1" applyFont="1" applyFill="1" applyBorder="1" applyAlignment="1">
      <alignment vertical="center" wrapText="1"/>
    </xf>
    <xf numFmtId="10" fontId="14" fillId="2" borderId="50" xfId="0" applyNumberFormat="1" applyFont="1" applyFill="1" applyBorder="1" applyAlignment="1">
      <alignment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 xfId="0" applyFont="1" applyFill="1" applyBorder="1" applyAlignment="1">
      <alignment horizontal="center" vertical="center" wrapText="1"/>
    </xf>
    <xf numFmtId="10" fontId="14" fillId="2" borderId="2" xfId="0" applyNumberFormat="1" applyFont="1" applyFill="1" applyBorder="1" applyAlignment="1">
      <alignment horizontal="center" vertical="center"/>
    </xf>
    <xf numFmtId="9" fontId="6" fillId="2" borderId="1" xfId="9" applyFont="1" applyFill="1" applyBorder="1" applyAlignment="1">
      <alignment horizontal="center" vertical="center" wrapText="1"/>
    </xf>
    <xf numFmtId="9" fontId="6" fillId="2" borderId="22" xfId="9" applyFont="1" applyFill="1" applyBorder="1" applyAlignment="1">
      <alignment horizontal="center" vertical="center" wrapText="1"/>
    </xf>
    <xf numFmtId="14" fontId="4" fillId="2" borderId="1" xfId="9" applyNumberFormat="1" applyFont="1" applyFill="1" applyBorder="1" applyAlignment="1">
      <alignment horizontal="center" vertical="center"/>
    </xf>
    <xf numFmtId="14" fontId="4" fillId="2" borderId="1" xfId="9" applyNumberFormat="1"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49" fontId="14" fillId="2" borderId="2" xfId="0" applyNumberFormat="1" applyFont="1" applyFill="1" applyBorder="1" applyAlignment="1">
      <alignment horizontal="center" vertical="center"/>
    </xf>
    <xf numFmtId="168" fontId="6" fillId="2" borderId="1" xfId="9" applyNumberFormat="1" applyFont="1" applyFill="1" applyBorder="1" applyAlignment="1">
      <alignment horizontal="center" vertical="center" wrapText="1"/>
    </xf>
    <xf numFmtId="168" fontId="6" fillId="2" borderId="22" xfId="9" applyNumberFormat="1" applyFont="1" applyFill="1" applyBorder="1" applyAlignment="1">
      <alignment horizontal="center" vertical="center" wrapText="1"/>
    </xf>
    <xf numFmtId="10" fontId="8" fillId="2" borderId="1" xfId="0" applyNumberFormat="1" applyFont="1" applyFill="1" applyBorder="1" applyAlignment="1">
      <alignment horizontal="center" vertical="center"/>
    </xf>
    <xf numFmtId="10" fontId="8" fillId="2" borderId="22" xfId="0" applyNumberFormat="1" applyFont="1" applyFill="1" applyBorder="1" applyAlignment="1">
      <alignment horizontal="center" vertical="center"/>
    </xf>
    <xf numFmtId="168" fontId="6" fillId="2" borderId="23" xfId="0" applyNumberFormat="1" applyFont="1" applyFill="1" applyBorder="1" applyAlignment="1">
      <alignment horizontal="center" vertical="center" wrapText="1"/>
    </xf>
    <xf numFmtId="168" fontId="8" fillId="2" borderId="23" xfId="0" applyNumberFormat="1" applyFont="1" applyFill="1" applyBorder="1" applyAlignment="1">
      <alignment horizontal="center" vertical="center" wrapText="1"/>
    </xf>
    <xf numFmtId="10" fontId="6" fillId="2" borderId="21" xfId="9" applyNumberFormat="1" applyFont="1" applyFill="1" applyBorder="1" applyAlignment="1">
      <alignment horizontal="center" vertical="center" wrapText="1"/>
    </xf>
    <xf numFmtId="10" fontId="6" fillId="2" borderId="1" xfId="9" applyNumberFormat="1" applyFont="1" applyFill="1" applyBorder="1" applyAlignment="1">
      <alignment horizontal="center" vertical="center" wrapText="1"/>
    </xf>
    <xf numFmtId="10" fontId="8" fillId="2" borderId="21" xfId="0" applyNumberFormat="1" applyFont="1" applyFill="1" applyBorder="1" applyAlignment="1">
      <alignment horizontal="center" vertical="center"/>
    </xf>
    <xf numFmtId="168" fontId="6" fillId="2" borderId="12" xfId="0" applyNumberFormat="1" applyFont="1" applyFill="1" applyBorder="1" applyAlignment="1">
      <alignment horizontal="center" vertical="center" wrapText="1"/>
    </xf>
    <xf numFmtId="0" fontId="14" fillId="2" borderId="16" xfId="0" applyFont="1" applyFill="1" applyBorder="1" applyAlignment="1">
      <alignment horizontal="center" vertical="center"/>
    </xf>
    <xf numFmtId="9" fontId="6" fillId="2" borderId="21" xfId="9" applyFont="1" applyFill="1" applyBorder="1" applyAlignment="1">
      <alignment horizontal="center"/>
    </xf>
    <xf numFmtId="9" fontId="6" fillId="2" borderId="1" xfId="9" applyFont="1" applyFill="1" applyBorder="1" applyAlignment="1">
      <alignment horizontal="center"/>
    </xf>
    <xf numFmtId="9" fontId="6" fillId="2" borderId="12" xfId="9" applyFont="1" applyFill="1" applyBorder="1" applyAlignment="1">
      <alignment horizontal="center" vertical="center" wrapText="1"/>
    </xf>
    <xf numFmtId="9" fontId="6" fillId="2" borderId="23" xfId="9" applyFont="1" applyFill="1" applyBorder="1" applyAlignment="1">
      <alignment horizontal="center" vertical="center" wrapText="1"/>
    </xf>
    <xf numFmtId="9" fontId="6" fillId="2" borderId="1" xfId="9" applyFont="1" applyFill="1" applyBorder="1" applyAlignment="1">
      <alignment horizontal="center" vertical="center"/>
    </xf>
    <xf numFmtId="9" fontId="6" fillId="2" borderId="1" xfId="9" applyFont="1" applyFill="1" applyBorder="1" applyAlignment="1">
      <alignment horizontal="left" vertical="top" wrapText="1"/>
    </xf>
    <xf numFmtId="9" fontId="6" fillId="2" borderId="23" xfId="9" applyFont="1" applyFill="1" applyBorder="1" applyAlignment="1">
      <alignment horizontal="left" vertical="top" wrapText="1"/>
    </xf>
    <xf numFmtId="9" fontId="6" fillId="2" borderId="21" xfId="9" applyFont="1" applyFill="1" applyBorder="1" applyAlignment="1">
      <alignment horizontal="center" vertical="center"/>
    </xf>
    <xf numFmtId="14" fontId="9" fillId="2" borderId="21" xfId="1" applyNumberFormat="1" applyFont="1" applyFill="1" applyBorder="1" applyAlignment="1">
      <alignment horizontal="center" vertical="center"/>
    </xf>
    <xf numFmtId="9" fontId="6" fillId="2" borderId="2" xfId="9" applyFont="1" applyFill="1" applyBorder="1" applyAlignment="1">
      <alignment horizontal="center" vertical="center" wrapText="1"/>
    </xf>
    <xf numFmtId="9" fontId="6" fillId="2" borderId="2" xfId="9" applyFont="1" applyFill="1" applyBorder="1" applyAlignment="1">
      <alignment horizontal="left" vertical="top" wrapText="1"/>
    </xf>
    <xf numFmtId="14" fontId="9" fillId="2" borderId="2" xfId="1" applyNumberFormat="1" applyFont="1" applyFill="1" applyBorder="1" applyAlignment="1">
      <alignment horizontal="center" vertical="center"/>
    </xf>
    <xf numFmtId="9" fontId="6" fillId="2" borderId="2" xfId="9" applyFont="1" applyFill="1" applyBorder="1" applyAlignment="1">
      <alignment horizontal="center"/>
    </xf>
    <xf numFmtId="9" fontId="6" fillId="2" borderId="16" xfId="9" applyFont="1" applyFill="1" applyBorder="1" applyAlignment="1">
      <alignment horizontal="left" vertical="top" wrapText="1"/>
    </xf>
    <xf numFmtId="9" fontId="6" fillId="2" borderId="12" xfId="9" applyFont="1" applyFill="1" applyBorder="1" applyAlignment="1">
      <alignment horizontal="center" vertical="top" wrapText="1"/>
    </xf>
    <xf numFmtId="9" fontId="6" fillId="2" borderId="23" xfId="9" applyFont="1" applyFill="1" applyBorder="1" applyAlignment="1">
      <alignment horizontal="center" vertical="top" wrapText="1"/>
    </xf>
    <xf numFmtId="168" fontId="17" fillId="2" borderId="2" xfId="9" applyNumberFormat="1" applyFont="1" applyFill="1" applyBorder="1" applyAlignment="1">
      <alignment horizontal="center" vertical="center"/>
    </xf>
    <xf numFmtId="9" fontId="6" fillId="2" borderId="1" xfId="9" applyFont="1" applyFill="1" applyBorder="1" applyAlignment="1">
      <alignment horizontal="center" vertical="top" wrapText="1"/>
    </xf>
    <xf numFmtId="9" fontId="6" fillId="2" borderId="2" xfId="9" applyFont="1" applyFill="1" applyBorder="1" applyAlignment="1">
      <alignment horizontal="center" vertical="top" wrapText="1"/>
    </xf>
    <xf numFmtId="9" fontId="6" fillId="2" borderId="16" xfId="9" applyFont="1" applyFill="1" applyBorder="1" applyAlignment="1">
      <alignment horizontal="center" vertical="center" wrapText="1"/>
    </xf>
    <xf numFmtId="9" fontId="6" fillId="2" borderId="21" xfId="9" applyFont="1" applyFill="1" applyBorder="1" applyAlignment="1">
      <alignment horizontal="center" vertical="top" wrapText="1"/>
    </xf>
    <xf numFmtId="0" fontId="9" fillId="2" borderId="23" xfId="1" applyFont="1" applyFill="1" applyBorder="1" applyAlignment="1">
      <alignment horizontal="center" vertical="center" wrapText="1"/>
    </xf>
    <xf numFmtId="9" fontId="6" fillId="4" borderId="21" xfId="9" applyFont="1" applyFill="1" applyBorder="1" applyAlignment="1">
      <alignment horizontal="center" vertical="center"/>
    </xf>
    <xf numFmtId="9" fontId="6" fillId="4" borderId="1" xfId="9" applyFont="1" applyFill="1" applyBorder="1" applyAlignment="1">
      <alignment horizontal="center" vertical="center"/>
    </xf>
    <xf numFmtId="9" fontId="4" fillId="2" borderId="21" xfId="9" applyFont="1" applyFill="1" applyBorder="1" applyAlignment="1">
      <alignment horizontal="center" vertical="center"/>
    </xf>
    <xf numFmtId="0" fontId="9" fillId="2" borderId="21" xfId="1" applyFont="1" applyFill="1" applyBorder="1" applyAlignment="1">
      <alignment vertical="center" wrapText="1"/>
    </xf>
    <xf numFmtId="0" fontId="9" fillId="2" borderId="1" xfId="1" applyFont="1" applyFill="1" applyBorder="1" applyAlignment="1">
      <alignment vertical="center" wrapText="1"/>
    </xf>
    <xf numFmtId="0" fontId="9" fillId="2" borderId="1" xfId="1" applyFont="1" applyFill="1" applyBorder="1" applyAlignment="1">
      <alignment horizontal="center" vertical="center"/>
    </xf>
    <xf numFmtId="0" fontId="17" fillId="2" borderId="47" xfId="0" applyFont="1" applyFill="1" applyBorder="1" applyAlignment="1">
      <alignment horizontal="center" vertical="center" wrapText="1"/>
    </xf>
    <xf numFmtId="10" fontId="14" fillId="2" borderId="1" xfId="0" applyNumberFormat="1" applyFont="1" applyFill="1" applyBorder="1" applyAlignment="1">
      <alignment horizontal="center"/>
    </xf>
    <xf numFmtId="9" fontId="6" fillId="4" borderId="22" xfId="9" applyFont="1" applyFill="1" applyBorder="1" applyAlignment="1">
      <alignment horizontal="center" vertical="center"/>
    </xf>
    <xf numFmtId="0" fontId="9" fillId="2" borderId="1" xfId="1" applyFont="1" applyFill="1" applyBorder="1" applyAlignment="1">
      <alignment horizontal="center"/>
    </xf>
    <xf numFmtId="0" fontId="9" fillId="2" borderId="22" xfId="1" applyFont="1" applyFill="1" applyBorder="1" applyAlignment="1">
      <alignment horizontal="center"/>
    </xf>
    <xf numFmtId="14" fontId="9" fillId="2" borderId="22" xfId="1" applyNumberFormat="1" applyFont="1" applyFill="1" applyBorder="1" applyAlignment="1">
      <alignment horizontal="center" vertical="center"/>
    </xf>
    <xf numFmtId="9" fontId="6" fillId="2" borderId="22" xfId="9" applyFont="1" applyFill="1" applyBorder="1" applyAlignment="1">
      <alignment horizontal="center"/>
    </xf>
    <xf numFmtId="0" fontId="9" fillId="2" borderId="23" xfId="1" applyFont="1" applyFill="1" applyBorder="1" applyAlignment="1">
      <alignment horizontal="center"/>
    </xf>
    <xf numFmtId="0" fontId="9" fillId="2" borderId="13" xfId="1" applyFont="1" applyFill="1" applyBorder="1" applyAlignment="1">
      <alignment horizontal="center"/>
    </xf>
    <xf numFmtId="0" fontId="9" fillId="2" borderId="12" xfId="1" applyFont="1" applyFill="1" applyBorder="1" applyAlignment="1">
      <alignment vertical="center" wrapText="1"/>
    </xf>
    <xf numFmtId="0" fontId="9" fillId="2" borderId="23" xfId="1" applyFont="1" applyFill="1" applyBorder="1" applyAlignment="1">
      <alignmen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9" fontId="16" fillId="2" borderId="1" xfId="1" applyNumberFormat="1" applyFont="1" applyFill="1" applyBorder="1" applyAlignment="1">
      <alignment horizontal="center" vertical="center"/>
    </xf>
    <xf numFmtId="0" fontId="16" fillId="2" borderId="23" xfId="1" applyFont="1" applyFill="1" applyBorder="1" applyAlignment="1">
      <alignment horizontal="center" vertical="center" wrapText="1"/>
    </xf>
    <xf numFmtId="0" fontId="14" fillId="2" borderId="23" xfId="0" applyFont="1" applyFill="1" applyBorder="1" applyAlignment="1">
      <alignment horizontal="center" wrapText="1"/>
    </xf>
    <xf numFmtId="169" fontId="14" fillId="2" borderId="1" xfId="0" applyNumberFormat="1" applyFont="1" applyFill="1" applyBorder="1" applyAlignment="1">
      <alignment horizontal="center"/>
    </xf>
    <xf numFmtId="168" fontId="14" fillId="2" borderId="1" xfId="0" applyNumberFormat="1" applyFont="1" applyFill="1" applyBorder="1" applyAlignment="1">
      <alignment horizontal="center"/>
    </xf>
    <xf numFmtId="168" fontId="14" fillId="2" borderId="1" xfId="0" applyNumberFormat="1" applyFont="1" applyFill="1" applyBorder="1" applyAlignment="1">
      <alignment horizontal="center" vertical="center"/>
    </xf>
    <xf numFmtId="168" fontId="14" fillId="2" borderId="22" xfId="0" applyNumberFormat="1" applyFont="1" applyFill="1" applyBorder="1" applyAlignment="1">
      <alignment horizontal="center" vertical="center"/>
    </xf>
    <xf numFmtId="168" fontId="19" fillId="2" borderId="13" xfId="0" applyNumberFormat="1" applyFont="1" applyFill="1" applyBorder="1" applyAlignment="1">
      <alignment horizontal="center" vertical="center"/>
    </xf>
    <xf numFmtId="14" fontId="6" fillId="2" borderId="1" xfId="0" applyNumberFormat="1" applyFont="1" applyFill="1" applyBorder="1" applyAlignment="1">
      <alignment horizontal="center"/>
    </xf>
    <xf numFmtId="0" fontId="6" fillId="2" borderId="1" xfId="0" applyFont="1" applyFill="1" applyBorder="1" applyAlignment="1">
      <alignment horizontal="center"/>
    </xf>
    <xf numFmtId="14" fontId="16" fillId="2" borderId="2" xfId="1" applyNumberFormat="1" applyFont="1" applyFill="1" applyBorder="1" applyAlignment="1">
      <alignment horizontal="center" vertical="center"/>
    </xf>
    <xf numFmtId="0" fontId="16" fillId="2" borderId="16" xfId="1" applyFont="1" applyFill="1" applyBorder="1" applyAlignment="1">
      <alignment horizontal="center" vertical="center" wrapText="1"/>
    </xf>
    <xf numFmtId="9" fontId="14" fillId="2" borderId="32" xfId="0" applyNumberFormat="1" applyFont="1" applyFill="1" applyBorder="1" applyAlignment="1">
      <alignment horizontal="center" vertical="center"/>
    </xf>
    <xf numFmtId="9" fontId="16" fillId="2" borderId="33" xfId="1" applyNumberFormat="1" applyFont="1" applyFill="1" applyBorder="1" applyAlignment="1">
      <alignment horizontal="center" vertical="center"/>
    </xf>
    <xf numFmtId="0" fontId="16" fillId="2" borderId="35" xfId="1" applyFont="1" applyFill="1" applyBorder="1" applyAlignment="1">
      <alignment horizontal="center" vertical="center" wrapText="1"/>
    </xf>
    <xf numFmtId="14" fontId="16" fillId="2" borderId="21" xfId="1" applyNumberFormat="1" applyFont="1" applyFill="1" applyBorder="1" applyAlignment="1">
      <alignment horizontal="center" vertical="center"/>
    </xf>
    <xf numFmtId="9" fontId="16" fillId="2" borderId="21" xfId="1" applyNumberFormat="1" applyFont="1" applyFill="1" applyBorder="1" applyAlignment="1">
      <alignment horizontal="center" vertical="center"/>
    </xf>
    <xf numFmtId="0" fontId="16" fillId="2" borderId="12" xfId="1" applyFont="1" applyFill="1" applyBorder="1" applyAlignment="1">
      <alignment horizontal="center" vertical="center" wrapText="1"/>
    </xf>
    <xf numFmtId="10" fontId="16" fillId="2" borderId="1" xfId="1" applyNumberFormat="1" applyFont="1" applyFill="1" applyBorder="1" applyAlignment="1">
      <alignment horizontal="center" vertical="center"/>
    </xf>
    <xf numFmtId="0" fontId="14" fillId="2" borderId="33" xfId="0" applyFont="1" applyFill="1" applyBorder="1" applyAlignment="1">
      <alignment horizontal="center" wrapText="1"/>
    </xf>
    <xf numFmtId="9" fontId="17" fillId="2" borderId="27" xfId="9" applyFont="1" applyFill="1" applyBorder="1" applyAlignment="1">
      <alignment horizontal="center" vertical="center" wrapText="1"/>
    </xf>
    <xf numFmtId="9" fontId="17" fillId="2" borderId="50" xfId="9"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45" xfId="0" applyFont="1" applyFill="1" applyBorder="1" applyAlignment="1">
      <alignment horizontal="center" vertical="center" wrapText="1"/>
    </xf>
    <xf numFmtId="9" fontId="14" fillId="2" borderId="40" xfId="0" applyNumberFormat="1" applyFont="1" applyFill="1" applyBorder="1" applyAlignment="1">
      <alignment horizontal="center" vertical="center" wrapText="1"/>
    </xf>
    <xf numFmtId="9" fontId="14" fillId="2" borderId="33" xfId="0" applyNumberFormat="1" applyFont="1" applyFill="1" applyBorder="1" applyAlignment="1">
      <alignment horizontal="center" vertical="center" wrapText="1"/>
    </xf>
    <xf numFmtId="9" fontId="14" fillId="2" borderId="47" xfId="0" applyNumberFormat="1" applyFont="1" applyFill="1" applyBorder="1" applyAlignment="1">
      <alignment horizontal="center" vertical="center" wrapText="1"/>
    </xf>
    <xf numFmtId="9" fontId="14" fillId="2" borderId="32" xfId="0" applyNumberFormat="1" applyFont="1" applyFill="1" applyBorder="1" applyAlignment="1">
      <alignment horizontal="center" vertical="center" wrapText="1"/>
    </xf>
    <xf numFmtId="9" fontId="14" fillId="2" borderId="2" xfId="0" applyNumberFormat="1" applyFont="1" applyFill="1" applyBorder="1" applyAlignment="1">
      <alignment horizontal="center" vertical="center" wrapText="1"/>
    </xf>
    <xf numFmtId="10" fontId="6" fillId="2" borderId="2" xfId="0" applyNumberFormat="1" applyFont="1" applyFill="1" applyBorder="1" applyAlignment="1">
      <alignment horizontal="center" vertical="center"/>
    </xf>
    <xf numFmtId="10" fontId="6" fillId="2" borderId="33" xfId="0" applyNumberFormat="1" applyFont="1" applyFill="1" applyBorder="1" applyAlignment="1">
      <alignment horizontal="center" vertical="center"/>
    </xf>
    <xf numFmtId="9" fontId="14" fillId="2" borderId="14" xfId="0" applyNumberFormat="1" applyFont="1" applyFill="1" applyBorder="1" applyAlignment="1">
      <alignment horizontal="center" vertical="center"/>
    </xf>
    <xf numFmtId="0" fontId="14" fillId="2" borderId="44" xfId="0" applyFont="1" applyFill="1" applyBorder="1" applyAlignment="1">
      <alignment horizontal="center" vertical="center"/>
    </xf>
    <xf numFmtId="0" fontId="14" fillId="2" borderId="17" xfId="0" applyFont="1" applyFill="1" applyBorder="1" applyAlignment="1">
      <alignment horizontal="center" wrapText="1"/>
    </xf>
    <xf numFmtId="0" fontId="14" fillId="2" borderId="38" xfId="0" applyFont="1" applyFill="1" applyBorder="1" applyAlignment="1">
      <alignment horizontal="center" wrapText="1"/>
    </xf>
    <xf numFmtId="0" fontId="14" fillId="2" borderId="14"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14" fillId="2" borderId="44"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53" xfId="0" applyFont="1" applyFill="1" applyBorder="1" applyAlignment="1">
      <alignment horizontal="center" vertical="center" wrapText="1"/>
    </xf>
    <xf numFmtId="14" fontId="17" fillId="2" borderId="39" xfId="9" applyNumberFormat="1" applyFont="1" applyFill="1" applyBorder="1" applyAlignment="1">
      <alignment horizontal="center" vertical="center"/>
    </xf>
    <xf numFmtId="9" fontId="17" fillId="2" borderId="45" xfId="9" applyFont="1" applyFill="1" applyBorder="1" applyAlignment="1">
      <alignment horizontal="center" vertical="center"/>
    </xf>
    <xf numFmtId="14" fontId="17" fillId="2" borderId="0" xfId="9" applyNumberFormat="1" applyFont="1" applyFill="1" applyBorder="1" applyAlignment="1">
      <alignment horizontal="center" vertical="center" wrapText="1"/>
    </xf>
    <xf numFmtId="14" fontId="17" fillId="2" borderId="10" xfId="9" applyNumberFormat="1"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0" xfId="0" applyFont="1" applyFill="1" applyAlignment="1">
      <alignment horizontal="center" vertical="center"/>
    </xf>
    <xf numFmtId="0" fontId="14" fillId="2" borderId="10" xfId="0" applyFont="1" applyFill="1" applyBorder="1" applyAlignment="1">
      <alignment horizontal="center" vertical="center"/>
    </xf>
    <xf numFmtId="0" fontId="14" fillId="2" borderId="52" xfId="0" applyFont="1" applyFill="1" applyBorder="1" applyAlignment="1">
      <alignment horizontal="center" wrapText="1"/>
    </xf>
    <xf numFmtId="14" fontId="17" fillId="2" borderId="27" xfId="9" applyNumberFormat="1" applyFont="1" applyFill="1" applyBorder="1" applyAlignment="1">
      <alignment horizontal="center" vertical="center" wrapText="1"/>
    </xf>
    <xf numFmtId="14" fontId="17" fillId="2" borderId="51" xfId="9" applyNumberFormat="1" applyFont="1" applyFill="1" applyBorder="1" applyAlignment="1">
      <alignment horizontal="center" vertical="center" wrapText="1"/>
    </xf>
    <xf numFmtId="14" fontId="17" fillId="2" borderId="33" xfId="9" applyNumberFormat="1" applyFont="1" applyFill="1" applyBorder="1" applyAlignment="1">
      <alignment horizontal="center" vertical="center"/>
    </xf>
    <xf numFmtId="14" fontId="17" fillId="2" borderId="33" xfId="9" applyNumberFormat="1" applyFont="1" applyFill="1" applyBorder="1" applyAlignment="1">
      <alignment horizontal="center" vertical="center" wrapText="1"/>
    </xf>
    <xf numFmtId="14" fontId="17" fillId="2" borderId="11" xfId="9" applyNumberFormat="1" applyFont="1" applyFill="1" applyBorder="1" applyAlignment="1">
      <alignment horizontal="center" vertical="center"/>
    </xf>
    <xf numFmtId="0" fontId="14" fillId="2" borderId="22" xfId="0" applyFont="1" applyFill="1" applyBorder="1" applyAlignment="1">
      <alignment horizontal="center" wrapText="1"/>
    </xf>
  </cellXfs>
  <cellStyles count="14">
    <cellStyle name="Excel Built-in Normal" xfId="1" xr:uid="{00000000-0005-0000-0000-000000000000}"/>
    <cellStyle name="Excel Built-in Normal 1" xfId="2" xr:uid="{00000000-0005-0000-0000-000001000000}"/>
    <cellStyle name="Hipervínculo" xfId="12" builtinId="8"/>
    <cellStyle name="Millares" xfId="3" builtinId="3"/>
    <cellStyle name="Millares [0]" xfId="13" builtinId="6"/>
    <cellStyle name="Millares 2" xfId="4" xr:uid="{00000000-0005-0000-0000-000005000000}"/>
    <cellStyle name="Moneda" xfId="5" builtinId="4"/>
    <cellStyle name="Moneda 2" xfId="6" xr:uid="{00000000-0005-0000-0000-000007000000}"/>
    <cellStyle name="Moneda 3" xfId="11" xr:uid="{00000000-0005-0000-0000-000008000000}"/>
    <cellStyle name="Normal" xfId="0" builtinId="0"/>
    <cellStyle name="Normal 2" xfId="7" xr:uid="{00000000-0005-0000-0000-00000A000000}"/>
    <cellStyle name="Normal 3" xfId="8" xr:uid="{00000000-0005-0000-0000-00000B000000}"/>
    <cellStyle name="Porcentaje" xfId="9" builtinId="5"/>
    <cellStyle name="Porcentaje 2"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FF66"/>
      <color rgb="FFCCFFFF"/>
      <color rgb="FFCC99FF"/>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106434</xdr:colOff>
      <xdr:row>1</xdr:row>
      <xdr:rowOff>469900</xdr:rowOff>
    </xdr:to>
    <xdr:pic>
      <xdr:nvPicPr>
        <xdr:cNvPr id="313651" name="Imagen 4" descr="Descripción: C:\Users\GAS-DOM7\Desktop\Logo oficial EPQ -01.jpg">
          <a:extLst>
            <a:ext uri="{FF2B5EF4-FFF2-40B4-BE49-F238E27FC236}">
              <a16:creationId xmlns:a16="http://schemas.microsoft.com/office/drawing/2014/main" id="{00000000-0008-0000-0000-000033C904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1524000" cy="660400"/>
        </a:xfrm>
        <a:prstGeom prst="rect">
          <a:avLst/>
        </a:prstGeom>
        <a:noFill/>
        <a:ln w="9525">
          <a:noFill/>
          <a:miter lim="800000"/>
          <a:headEnd/>
          <a:tailEnd/>
        </a:ln>
      </xdr:spPr>
    </xdr:pic>
    <xdr:clientData/>
  </xdr:twoCellAnchor>
  <xdr:twoCellAnchor editAs="oneCell">
    <xdr:from>
      <xdr:col>9</xdr:col>
      <xdr:colOff>650875</xdr:colOff>
      <xdr:row>129</xdr:row>
      <xdr:rowOff>18057</xdr:rowOff>
    </xdr:from>
    <xdr:to>
      <xdr:col>14</xdr:col>
      <xdr:colOff>1109988</xdr:colOff>
      <xdr:row>134</xdr:row>
      <xdr:rowOff>109340</xdr:rowOff>
    </xdr:to>
    <xdr:pic>
      <xdr:nvPicPr>
        <xdr:cNvPr id="313652" name="2 Imagen" descr="C:\Users\Usuario\Desktop\LOGO CALIDAD-01.png">
          <a:extLst>
            <a:ext uri="{FF2B5EF4-FFF2-40B4-BE49-F238E27FC236}">
              <a16:creationId xmlns:a16="http://schemas.microsoft.com/office/drawing/2014/main" id="{00000000-0008-0000-0000-000034C904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5116969" y="52316260"/>
          <a:ext cx="1307433" cy="835423"/>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21</xdr:col>
          <xdr:colOff>438150</xdr:colOff>
          <xdr:row>9</xdr:row>
          <xdr:rowOff>266700</xdr:rowOff>
        </xdr:from>
        <xdr:to>
          <xdr:col>21</xdr:col>
          <xdr:colOff>1362075</xdr:colOff>
          <xdr:row>10</xdr:row>
          <xdr:rowOff>533400</xdr:rowOff>
        </xdr:to>
        <xdr:sp macro="" textlink="">
          <xdr:nvSpPr>
            <xdr:cNvPr id="1074" name="Object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1162050</xdr:colOff>
          <xdr:row>5</xdr:row>
          <xdr:rowOff>133350</xdr:rowOff>
        </xdr:from>
        <xdr:to>
          <xdr:col>21</xdr:col>
          <xdr:colOff>2076450</xdr:colOff>
          <xdr:row>6</xdr:row>
          <xdr:rowOff>457200</xdr:rowOff>
        </xdr:to>
        <xdr:sp macro="" textlink="">
          <xdr:nvSpPr>
            <xdr:cNvPr id="1075" name="Object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5</xdr:row>
          <xdr:rowOff>114300</xdr:rowOff>
        </xdr:from>
        <xdr:to>
          <xdr:col>21</xdr:col>
          <xdr:colOff>1009650</xdr:colOff>
          <xdr:row>6</xdr:row>
          <xdr:rowOff>428625</xdr:rowOff>
        </xdr:to>
        <xdr:sp macro="" textlink="">
          <xdr:nvSpPr>
            <xdr:cNvPr id="1076" name="Object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1704975</xdr:colOff>
          <xdr:row>8</xdr:row>
          <xdr:rowOff>342900</xdr:rowOff>
        </xdr:from>
        <xdr:to>
          <xdr:col>21</xdr:col>
          <xdr:colOff>2362200</xdr:colOff>
          <xdr:row>8</xdr:row>
          <xdr:rowOff>828675</xdr:rowOff>
        </xdr:to>
        <xdr:sp macro="" textlink="">
          <xdr:nvSpPr>
            <xdr:cNvPr id="1077" name="Object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1647825</xdr:colOff>
          <xdr:row>29</xdr:row>
          <xdr:rowOff>95250</xdr:rowOff>
        </xdr:from>
        <xdr:to>
          <xdr:col>21</xdr:col>
          <xdr:colOff>2362200</xdr:colOff>
          <xdr:row>30</xdr:row>
          <xdr:rowOff>371475</xdr:rowOff>
        </xdr:to>
        <xdr:sp macro="" textlink="">
          <xdr:nvSpPr>
            <xdr:cNvPr id="1081" name="Object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1724025</xdr:colOff>
          <xdr:row>33</xdr:row>
          <xdr:rowOff>114300</xdr:rowOff>
        </xdr:from>
        <xdr:to>
          <xdr:col>21</xdr:col>
          <xdr:colOff>2609850</xdr:colOff>
          <xdr:row>34</xdr:row>
          <xdr:rowOff>266700</xdr:rowOff>
        </xdr:to>
        <xdr:sp macro="" textlink="">
          <xdr:nvSpPr>
            <xdr:cNvPr id="1082" name="Object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1714500</xdr:colOff>
          <xdr:row>35</xdr:row>
          <xdr:rowOff>57150</xdr:rowOff>
        </xdr:from>
        <xdr:to>
          <xdr:col>21</xdr:col>
          <xdr:colOff>2609850</xdr:colOff>
          <xdr:row>35</xdr:row>
          <xdr:rowOff>752475</xdr:rowOff>
        </xdr:to>
        <xdr:sp macro="" textlink="">
          <xdr:nvSpPr>
            <xdr:cNvPr id="1083" name="Object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1628775</xdr:colOff>
          <xdr:row>27</xdr:row>
          <xdr:rowOff>238125</xdr:rowOff>
        </xdr:from>
        <xdr:to>
          <xdr:col>21</xdr:col>
          <xdr:colOff>2562225</xdr:colOff>
          <xdr:row>29</xdr:row>
          <xdr:rowOff>0</xdr:rowOff>
        </xdr:to>
        <xdr:sp macro="" textlink="">
          <xdr:nvSpPr>
            <xdr:cNvPr id="1084" name="Object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file:///C:\Users\JEFE%20PLANEACION%20C\Downloads\Radicado%20de%20la%20cuenta.tx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C:\Users\JEFE%20PLANEACION%20C\Downloads\actualizaciones%20sitio%20web.pd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Package">
    <oleItems>
      <oleItem name="'" icon="1" preferPic="1"/>
    </oleItems>
  </oleLin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Package">
    <oleItems>
      <oleItem name="'" icon="1" preferPic="1"/>
    </oleItems>
  </oleLink>
</externalLink>
</file>

<file path=xl/persons/person.xml><?xml version="1.0" encoding="utf-8"?>
<personList xmlns="http://schemas.microsoft.com/office/spreadsheetml/2018/threadedcomments" xmlns:x="http://schemas.openxmlformats.org/spreadsheetml/2006/main">
  <person displayName="JEFE PLANEACION C" id="{1B65C281-07F8-4A4F-A07E-1EA281A350C6}" userId="JEFE PLANEACION C"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4" dT="2023-04-12T22:02:11.80" personId="{1B65C281-07F8-4A4F-A07E-1EA281A350C6}" id="{42D3049F-6B37-457C-A752-7016258D0C2C}">
    <text>La meta acumulada en cada cuatrimestre</text>
  </threadedComment>
  <threadedComment ref="Y4" dT="2023-04-12T16:34:37.59" personId="{1B65C281-07F8-4A4F-A07E-1EA281A350C6}" id="{D4D1E5D6-5717-4703-AAF9-7CAB3367B6ED}">
    <text>Lo que se espera alcanzar</text>
  </threadedComment>
  <threadedComment ref="H50" dT="2023-05-25T14:15:37.35" personId="{1B65C281-07F8-4A4F-A07E-1EA281A350C6}" id="{2F0048CF-C5BF-4CEA-92C6-8794AC33116F}">
    <text>Meta superada del plan estrategico</text>
  </threadedComment>
  <threadedComment ref="H125" dT="2023-05-25T14:53:32.63" personId="{1B65C281-07F8-4A4F-A07E-1EA281A350C6}" id="{BC068EC9-3E40-483B-8570-007149D8CA32}">
    <text>La meta establecida es 99</text>
  </threadedComment>
</ThreadedComments>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1.docx"/><Relationship Id="rId13" Type="http://schemas.openxmlformats.org/officeDocument/2006/relationships/image" Target="../media/image5.emf"/><Relationship Id="rId18" Type="http://schemas.openxmlformats.org/officeDocument/2006/relationships/image" Target="../media/image8.emf"/><Relationship Id="rId3" Type="http://schemas.openxmlformats.org/officeDocument/2006/relationships/drawing" Target="../drawings/drawing1.xml"/><Relationship Id="rId7" Type="http://schemas.openxmlformats.org/officeDocument/2006/relationships/image" Target="../media/image2.emf"/><Relationship Id="rId12" Type="http://schemas.openxmlformats.org/officeDocument/2006/relationships/oleObject" Target="../embeddings/oleObject1.bin"/><Relationship Id="rId17" Type="http://schemas.openxmlformats.org/officeDocument/2006/relationships/image" Target="../media/image7.emf"/><Relationship Id="rId2" Type="http://schemas.openxmlformats.org/officeDocument/2006/relationships/printerSettings" Target="../printerSettings/printerSettings1.bin"/><Relationship Id="rId16" Type="http://schemas.openxmlformats.org/officeDocument/2006/relationships/oleObject" Target="../embeddings/oleObject3.bin"/><Relationship Id="rId20" Type="http://schemas.microsoft.com/office/2017/10/relationships/threadedComment" Target="../threadedComments/threadedComment1.xml"/><Relationship Id="rId1" Type="http://schemas.openxmlformats.org/officeDocument/2006/relationships/hyperlink" Target="https://www.epq.gov.co/index.php/es/transparencia-y-acceso-a-la-informacion/politicas-planes-o-lineas-estrategicas.html" TargetMode="External"/><Relationship Id="rId6" Type="http://schemas.openxmlformats.org/officeDocument/2006/relationships/package" Target="../embeddings/Microsoft_Word_Document.docx"/><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package" Target="../embeddings/Microsoft_Word_Document2.docx"/><Relationship Id="rId19"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image" Target="../media/image3.emf"/><Relationship Id="rId1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99"/>
    <pageSetUpPr fitToPage="1"/>
  </sheetPr>
  <dimension ref="A1:Z218"/>
  <sheetViews>
    <sheetView tabSelected="1" topLeftCell="A118" zoomScale="53" zoomScaleNormal="53" zoomScaleSheetLayoutView="50" workbookViewId="0">
      <selection activeCell="Y71" sqref="Y71:Y74"/>
    </sheetView>
  </sheetViews>
  <sheetFormatPr baseColWidth="10" defaultColWidth="11.42578125" defaultRowHeight="11.25"/>
  <cols>
    <col min="1" max="1" width="21.140625" style="4" customWidth="1"/>
    <col min="2" max="2" width="20.5703125" style="2" customWidth="1"/>
    <col min="3" max="3" width="25.5703125" style="2" customWidth="1"/>
    <col min="4" max="4" width="16.85546875" style="2" customWidth="1"/>
    <col min="5" max="5" width="29.42578125" style="3" customWidth="1"/>
    <col min="6" max="6" width="26.7109375" style="3" customWidth="1"/>
    <col min="7" max="7" width="14.28515625" style="2" customWidth="1"/>
    <col min="8" max="8" width="17.7109375" style="2" customWidth="1"/>
    <col min="9" max="9" width="17.42578125" style="68" customWidth="1"/>
    <col min="10" max="10" width="12.7109375" style="68" customWidth="1"/>
    <col min="11" max="11" width="18.5703125" style="68" hidden="1" customWidth="1"/>
    <col min="12" max="12" width="13.28515625" style="68" hidden="1" customWidth="1"/>
    <col min="13" max="13" width="17" style="68" hidden="1" customWidth="1"/>
    <col min="14" max="14" width="15.42578125" style="68" hidden="1" customWidth="1"/>
    <col min="15" max="15" width="17.7109375" style="1" bestFit="1" customWidth="1"/>
    <col min="16" max="16" width="14.85546875" style="2" hidden="1" customWidth="1"/>
    <col min="17" max="17" width="16.28515625" style="2" hidden="1" customWidth="1"/>
    <col min="18" max="18" width="72.42578125" style="2" customWidth="1"/>
    <col min="19" max="19" width="18" style="2" customWidth="1"/>
    <col min="20" max="20" width="12.140625" style="2" customWidth="1"/>
    <col min="21" max="21" width="49.140625" style="2" customWidth="1"/>
    <col min="22" max="22" width="41" style="2" customWidth="1"/>
    <col min="23" max="23" width="11.140625" style="2" customWidth="1"/>
    <col min="24" max="24" width="11.42578125" style="2"/>
    <col min="25" max="25" width="59.5703125" style="2" customWidth="1"/>
    <col min="26" max="16384" width="11.42578125" style="2"/>
  </cols>
  <sheetData>
    <row r="1" spans="1:26" ht="15" customHeight="1">
      <c r="A1" s="231" t="s">
        <v>246</v>
      </c>
      <c r="B1" s="232"/>
      <c r="C1" s="232"/>
      <c r="D1" s="232"/>
      <c r="E1" s="232"/>
      <c r="F1" s="232"/>
      <c r="G1" s="232"/>
      <c r="H1" s="232"/>
      <c r="I1" s="232"/>
      <c r="J1" s="232"/>
      <c r="K1" s="232"/>
      <c r="L1" s="232"/>
      <c r="M1" s="232"/>
      <c r="N1" s="232"/>
      <c r="O1" s="232"/>
      <c r="P1" s="232"/>
      <c r="Q1" s="232"/>
      <c r="R1" s="232"/>
      <c r="S1" s="232"/>
      <c r="T1" s="232"/>
      <c r="U1" s="232"/>
      <c r="V1" s="232"/>
      <c r="W1" s="232"/>
      <c r="X1" s="232"/>
      <c r="Y1" s="232"/>
    </row>
    <row r="2" spans="1:26" ht="42" customHeight="1" thickBot="1">
      <c r="A2" s="233"/>
      <c r="B2" s="234"/>
      <c r="C2" s="234"/>
      <c r="D2" s="234"/>
      <c r="E2" s="234"/>
      <c r="F2" s="234"/>
      <c r="G2" s="234"/>
      <c r="H2" s="234"/>
      <c r="I2" s="234"/>
      <c r="J2" s="234"/>
      <c r="K2" s="234"/>
      <c r="L2" s="234"/>
      <c r="M2" s="234"/>
      <c r="N2" s="234"/>
      <c r="O2" s="234"/>
      <c r="P2" s="234"/>
      <c r="Q2" s="234"/>
      <c r="R2" s="234"/>
      <c r="S2" s="234"/>
      <c r="T2" s="234"/>
      <c r="U2" s="234"/>
      <c r="V2" s="234"/>
      <c r="W2" s="234"/>
      <c r="X2" s="234"/>
      <c r="Y2" s="234"/>
    </row>
    <row r="3" spans="1:26" s="3" customFormat="1" ht="21.75" customHeight="1" thickBot="1">
      <c r="A3" s="5" t="s">
        <v>2</v>
      </c>
      <c r="B3" s="282" t="s">
        <v>250</v>
      </c>
      <c r="C3" s="283"/>
      <c r="D3" s="16" t="s">
        <v>251</v>
      </c>
      <c r="E3" s="17"/>
      <c r="F3" s="13" t="s">
        <v>7</v>
      </c>
      <c r="G3" s="14"/>
      <c r="H3" s="14"/>
      <c r="I3" s="14"/>
      <c r="J3" s="14"/>
      <c r="K3" s="64"/>
      <c r="L3" s="63"/>
      <c r="M3" s="63"/>
      <c r="N3" s="63"/>
      <c r="O3" s="14"/>
      <c r="P3" s="14"/>
      <c r="Q3" s="14"/>
      <c r="R3" s="14"/>
      <c r="S3" s="14"/>
      <c r="T3" s="14"/>
      <c r="U3" s="14"/>
      <c r="V3" s="14"/>
      <c r="W3" s="14"/>
      <c r="X3" s="14"/>
      <c r="Y3" s="15"/>
    </row>
    <row r="4" spans="1:26" ht="34.15" customHeight="1" thickBot="1">
      <c r="A4" s="284" t="s">
        <v>1</v>
      </c>
      <c r="B4" s="285"/>
      <c r="C4" s="288" t="s">
        <v>8</v>
      </c>
      <c r="D4" s="290" t="s">
        <v>9</v>
      </c>
      <c r="E4" s="290" t="s">
        <v>5</v>
      </c>
      <c r="F4" s="292" t="s">
        <v>6</v>
      </c>
      <c r="G4" s="294" t="s">
        <v>249</v>
      </c>
      <c r="H4" s="243" t="s">
        <v>273</v>
      </c>
      <c r="I4" s="235" t="s">
        <v>276</v>
      </c>
      <c r="J4" s="236"/>
      <c r="K4" s="243" t="s">
        <v>277</v>
      </c>
      <c r="L4" s="243"/>
      <c r="M4" s="243" t="s">
        <v>278</v>
      </c>
      <c r="N4" s="243"/>
      <c r="O4" s="243" t="s">
        <v>279</v>
      </c>
      <c r="P4" s="503" t="s">
        <v>280</v>
      </c>
      <c r="Q4" s="501" t="s">
        <v>281</v>
      </c>
      <c r="R4" s="18" t="s">
        <v>252</v>
      </c>
      <c r="S4" s="240" t="s">
        <v>253</v>
      </c>
      <c r="T4" s="241"/>
      <c r="U4" s="242"/>
      <c r="V4" s="6" t="s">
        <v>254</v>
      </c>
      <c r="W4" s="6" t="s">
        <v>255</v>
      </c>
      <c r="X4" s="7" t="s">
        <v>256</v>
      </c>
      <c r="Y4" s="8" t="s">
        <v>257</v>
      </c>
    </row>
    <row r="5" spans="1:26" ht="41.25" customHeight="1" thickBot="1">
      <c r="A5" s="296" t="s">
        <v>60</v>
      </c>
      <c r="B5" s="297"/>
      <c r="C5" s="289"/>
      <c r="D5" s="291"/>
      <c r="E5" s="291"/>
      <c r="F5" s="293"/>
      <c r="G5" s="295"/>
      <c r="H5" s="244"/>
      <c r="I5" s="237"/>
      <c r="J5" s="238"/>
      <c r="K5" s="244"/>
      <c r="L5" s="244"/>
      <c r="M5" s="244"/>
      <c r="N5" s="244"/>
      <c r="O5" s="244"/>
      <c r="P5" s="504"/>
      <c r="Q5" s="502"/>
      <c r="R5" s="19" t="s">
        <v>258</v>
      </c>
      <c r="S5" s="9" t="s">
        <v>259</v>
      </c>
      <c r="T5" s="9" t="s">
        <v>260</v>
      </c>
      <c r="U5" s="10"/>
      <c r="V5" s="10"/>
      <c r="W5" s="10"/>
      <c r="X5" s="11"/>
      <c r="Y5" s="12"/>
    </row>
    <row r="6" spans="1:26" s="1" customFormat="1" ht="30" customHeight="1">
      <c r="A6" s="23" t="s">
        <v>3</v>
      </c>
      <c r="B6" s="26" t="s">
        <v>4</v>
      </c>
      <c r="C6" s="270" t="s">
        <v>11</v>
      </c>
      <c r="D6" s="270" t="s">
        <v>0</v>
      </c>
      <c r="E6" s="298" t="s">
        <v>23</v>
      </c>
      <c r="F6" s="48" t="s">
        <v>24</v>
      </c>
      <c r="G6" s="280">
        <v>1</v>
      </c>
      <c r="H6" s="300">
        <v>1</v>
      </c>
      <c r="I6" s="95">
        <v>1</v>
      </c>
      <c r="J6" s="251">
        <f>I6/I7</f>
        <v>0.33333333333333331</v>
      </c>
      <c r="K6" s="95"/>
      <c r="L6" s="251"/>
      <c r="M6" s="95"/>
      <c r="N6" s="251"/>
      <c r="O6" s="412">
        <v>1</v>
      </c>
      <c r="P6" s="412"/>
      <c r="Q6" s="412"/>
      <c r="R6" s="224" t="s">
        <v>298</v>
      </c>
      <c r="S6" s="210">
        <v>44927</v>
      </c>
      <c r="T6" s="210">
        <v>45046</v>
      </c>
      <c r="U6" s="224" t="s">
        <v>299</v>
      </c>
      <c r="V6" s="215"/>
      <c r="W6" s="432">
        <v>0.33</v>
      </c>
      <c r="X6" s="432">
        <v>1</v>
      </c>
      <c r="Y6" s="433" t="s">
        <v>300</v>
      </c>
      <c r="Z6" s="147"/>
    </row>
    <row r="7" spans="1:26" s="1" customFormat="1" ht="41.25" customHeight="1">
      <c r="A7" s="255" t="s">
        <v>10</v>
      </c>
      <c r="B7" s="225" t="s">
        <v>61</v>
      </c>
      <c r="C7" s="262"/>
      <c r="D7" s="262"/>
      <c r="E7" s="267"/>
      <c r="F7" s="49" t="s">
        <v>25</v>
      </c>
      <c r="G7" s="299"/>
      <c r="H7" s="301"/>
      <c r="I7" s="96">
        <v>3</v>
      </c>
      <c r="J7" s="191"/>
      <c r="K7" s="96"/>
      <c r="L7" s="191"/>
      <c r="M7" s="96"/>
      <c r="N7" s="191"/>
      <c r="O7" s="201"/>
      <c r="P7" s="201"/>
      <c r="Q7" s="201"/>
      <c r="R7" s="225"/>
      <c r="S7" s="201"/>
      <c r="T7" s="201"/>
      <c r="U7" s="225"/>
      <c r="V7" s="213"/>
      <c r="W7" s="213"/>
      <c r="X7" s="213"/>
      <c r="Y7" s="434"/>
      <c r="Z7" s="147"/>
    </row>
    <row r="8" spans="1:26" s="1" customFormat="1" ht="75.75" customHeight="1">
      <c r="A8" s="255"/>
      <c r="B8" s="225"/>
      <c r="C8" s="262" t="s">
        <v>12</v>
      </c>
      <c r="D8" s="262" t="s">
        <v>0</v>
      </c>
      <c r="E8" s="267" t="s">
        <v>26</v>
      </c>
      <c r="F8" s="49" t="s">
        <v>275</v>
      </c>
      <c r="G8" s="273">
        <v>15</v>
      </c>
      <c r="H8" s="430">
        <v>15</v>
      </c>
      <c r="I8" s="96">
        <v>15</v>
      </c>
      <c r="J8" s="155">
        <f>I8/I9</f>
        <v>1</v>
      </c>
      <c r="K8" s="96"/>
      <c r="L8" s="191"/>
      <c r="M8" s="96"/>
      <c r="N8" s="191"/>
      <c r="O8" s="167">
        <v>1</v>
      </c>
      <c r="P8" s="167"/>
      <c r="Q8" s="167"/>
      <c r="R8" s="225" t="s">
        <v>337</v>
      </c>
      <c r="S8" s="211">
        <v>44927</v>
      </c>
      <c r="T8" s="211" t="s">
        <v>338</v>
      </c>
      <c r="U8" s="191" t="s">
        <v>339</v>
      </c>
      <c r="V8" s="435" t="s">
        <v>340</v>
      </c>
      <c r="W8" s="167">
        <v>1</v>
      </c>
      <c r="X8" s="436">
        <v>1</v>
      </c>
      <c r="Y8" s="437" t="s">
        <v>341</v>
      </c>
      <c r="Z8" s="147"/>
    </row>
    <row r="9" spans="1:26" s="1" customFormat="1" ht="72.75" customHeight="1">
      <c r="A9" s="255"/>
      <c r="B9" s="225"/>
      <c r="C9" s="262"/>
      <c r="D9" s="262"/>
      <c r="E9" s="267"/>
      <c r="F9" s="49" t="s">
        <v>27</v>
      </c>
      <c r="G9" s="273">
        <v>16</v>
      </c>
      <c r="H9" s="430"/>
      <c r="I9" s="96">
        <v>15</v>
      </c>
      <c r="J9" s="155"/>
      <c r="K9" s="96"/>
      <c r="L9" s="191"/>
      <c r="M9" s="96"/>
      <c r="N9" s="191"/>
      <c r="O9" s="167"/>
      <c r="P9" s="167"/>
      <c r="Q9" s="167"/>
      <c r="R9" s="225"/>
      <c r="S9" s="201"/>
      <c r="T9" s="201"/>
      <c r="U9" s="191"/>
      <c r="V9" s="435"/>
      <c r="W9" s="201"/>
      <c r="X9" s="201"/>
      <c r="Y9" s="437"/>
      <c r="Z9" s="147"/>
    </row>
    <row r="10" spans="1:26" s="4" customFormat="1" ht="33" customHeight="1">
      <c r="A10" s="255"/>
      <c r="B10" s="225"/>
      <c r="C10" s="247" t="s">
        <v>13</v>
      </c>
      <c r="D10" s="247" t="s">
        <v>0</v>
      </c>
      <c r="E10" s="249" t="s">
        <v>28</v>
      </c>
      <c r="F10" s="247" t="s">
        <v>29</v>
      </c>
      <c r="G10" s="286">
        <v>2</v>
      </c>
      <c r="H10" s="286">
        <v>2</v>
      </c>
      <c r="I10" s="96">
        <v>1</v>
      </c>
      <c r="J10" s="191">
        <f>I10/I11</f>
        <v>0.5</v>
      </c>
      <c r="K10" s="82"/>
      <c r="L10" s="213"/>
      <c r="M10" s="82"/>
      <c r="N10" s="50"/>
      <c r="O10" s="167">
        <v>1</v>
      </c>
      <c r="P10" s="213"/>
      <c r="Q10" s="50"/>
      <c r="R10" s="191" t="s">
        <v>295</v>
      </c>
      <c r="S10" s="51">
        <v>44927</v>
      </c>
      <c r="T10" s="52">
        <v>45046</v>
      </c>
      <c r="U10" s="201" t="s">
        <v>296</v>
      </c>
      <c r="V10" s="21"/>
      <c r="W10" s="168">
        <v>0.5</v>
      </c>
      <c r="X10" s="168">
        <v>1</v>
      </c>
      <c r="Y10" s="53" t="s">
        <v>297</v>
      </c>
      <c r="Z10" s="150"/>
    </row>
    <row r="11" spans="1:26" s="4" customFormat="1" ht="61.5" customHeight="1" thickBot="1">
      <c r="A11" s="302"/>
      <c r="B11" s="306"/>
      <c r="C11" s="248"/>
      <c r="D11" s="248"/>
      <c r="E11" s="250"/>
      <c r="F11" s="248"/>
      <c r="G11" s="287">
        <v>65</v>
      </c>
      <c r="H11" s="287"/>
      <c r="I11" s="98">
        <v>2</v>
      </c>
      <c r="J11" s="195"/>
      <c r="K11" s="83"/>
      <c r="L11" s="214"/>
      <c r="M11" s="83"/>
      <c r="N11" s="54"/>
      <c r="O11" s="220"/>
      <c r="P11" s="214"/>
      <c r="Q11" s="54"/>
      <c r="R11" s="195"/>
      <c r="S11" s="38"/>
      <c r="T11" s="38"/>
      <c r="U11" s="220"/>
      <c r="V11" s="30"/>
      <c r="W11" s="579"/>
      <c r="X11" s="579"/>
      <c r="Y11" s="55"/>
      <c r="Z11" s="150"/>
    </row>
    <row r="12" spans="1:26" s="4" customFormat="1" ht="22.5" customHeight="1">
      <c r="A12" s="254" t="s">
        <v>86</v>
      </c>
      <c r="B12" s="311" t="s">
        <v>87</v>
      </c>
      <c r="C12" s="266" t="s">
        <v>88</v>
      </c>
      <c r="D12" s="252" t="s">
        <v>0</v>
      </c>
      <c r="E12" s="311" t="s">
        <v>89</v>
      </c>
      <c r="F12" s="266" t="s">
        <v>90</v>
      </c>
      <c r="G12" s="272">
        <v>3</v>
      </c>
      <c r="H12" s="307">
        <v>6</v>
      </c>
      <c r="I12" s="148">
        <v>0</v>
      </c>
      <c r="J12" s="164">
        <v>0</v>
      </c>
      <c r="K12" s="148"/>
      <c r="L12" s="164"/>
      <c r="M12" s="148"/>
      <c r="N12" s="412"/>
      <c r="O12" s="412">
        <v>0</v>
      </c>
      <c r="P12" s="412"/>
      <c r="Q12" s="412"/>
      <c r="R12" s="224" t="s">
        <v>346</v>
      </c>
      <c r="S12" s="210">
        <v>44927</v>
      </c>
      <c r="T12" s="210">
        <v>45046</v>
      </c>
      <c r="U12" s="219"/>
      <c r="V12" s="219"/>
      <c r="W12" s="412">
        <f>O12+P12+Q12</f>
        <v>0</v>
      </c>
      <c r="X12" s="412">
        <v>0</v>
      </c>
      <c r="Y12" s="441"/>
      <c r="Z12" s="150"/>
    </row>
    <row r="13" spans="1:26" s="4" customFormat="1" ht="46.5" customHeight="1">
      <c r="A13" s="255"/>
      <c r="B13" s="305"/>
      <c r="C13" s="265"/>
      <c r="D13" s="253"/>
      <c r="E13" s="305"/>
      <c r="F13" s="265"/>
      <c r="G13" s="273"/>
      <c r="H13" s="308"/>
      <c r="I13" s="149"/>
      <c r="J13" s="165"/>
      <c r="K13" s="149"/>
      <c r="L13" s="165"/>
      <c r="M13" s="149"/>
      <c r="N13" s="201"/>
      <c r="O13" s="201"/>
      <c r="P13" s="201"/>
      <c r="Q13" s="201"/>
      <c r="R13" s="225"/>
      <c r="S13" s="201"/>
      <c r="T13" s="201"/>
      <c r="U13" s="201"/>
      <c r="V13" s="201"/>
      <c r="W13" s="201"/>
      <c r="X13" s="201"/>
      <c r="Y13" s="442"/>
      <c r="Z13" s="150"/>
    </row>
    <row r="14" spans="1:26" s="4" customFormat="1" ht="43.5" customHeight="1">
      <c r="A14" s="255"/>
      <c r="B14" s="305"/>
      <c r="C14" s="265" t="s">
        <v>91</v>
      </c>
      <c r="D14" s="253" t="s">
        <v>0</v>
      </c>
      <c r="E14" s="305" t="s">
        <v>92</v>
      </c>
      <c r="F14" s="265" t="s">
        <v>93</v>
      </c>
      <c r="G14" s="286">
        <v>18</v>
      </c>
      <c r="H14" s="308">
        <v>18</v>
      </c>
      <c r="I14" s="149">
        <v>9</v>
      </c>
      <c r="J14" s="165">
        <v>0.5</v>
      </c>
      <c r="K14" s="149"/>
      <c r="L14" s="165"/>
      <c r="M14" s="149"/>
      <c r="N14" s="167"/>
      <c r="O14" s="165">
        <v>1</v>
      </c>
      <c r="P14" s="167"/>
      <c r="Q14" s="167"/>
      <c r="R14" s="225" t="s">
        <v>342</v>
      </c>
      <c r="S14" s="211">
        <v>44927</v>
      </c>
      <c r="T14" s="211">
        <v>45046</v>
      </c>
      <c r="U14" s="201" t="s">
        <v>347</v>
      </c>
      <c r="V14" s="225" t="s">
        <v>343</v>
      </c>
      <c r="W14" s="167">
        <v>0.5</v>
      </c>
      <c r="X14" s="167">
        <v>1</v>
      </c>
      <c r="Y14" s="442" t="s">
        <v>349</v>
      </c>
      <c r="Z14" s="150"/>
    </row>
    <row r="15" spans="1:26" s="4" customFormat="1" ht="54.75" customHeight="1">
      <c r="A15" s="255"/>
      <c r="B15" s="305"/>
      <c r="C15" s="265"/>
      <c r="D15" s="253"/>
      <c r="E15" s="305"/>
      <c r="F15" s="265"/>
      <c r="G15" s="286"/>
      <c r="H15" s="308"/>
      <c r="I15" s="149"/>
      <c r="J15" s="165"/>
      <c r="K15" s="149"/>
      <c r="L15" s="165"/>
      <c r="M15" s="149"/>
      <c r="N15" s="201"/>
      <c r="O15" s="165"/>
      <c r="P15" s="201"/>
      <c r="Q15" s="201"/>
      <c r="R15" s="225"/>
      <c r="S15" s="201"/>
      <c r="T15" s="201"/>
      <c r="U15" s="201"/>
      <c r="V15" s="225"/>
      <c r="W15" s="201"/>
      <c r="X15" s="201"/>
      <c r="Y15" s="442"/>
      <c r="Z15" s="150"/>
    </row>
    <row r="16" spans="1:26" s="4" customFormat="1" ht="39" customHeight="1">
      <c r="A16" s="255"/>
      <c r="B16" s="305"/>
      <c r="C16" s="303" t="s">
        <v>94</v>
      </c>
      <c r="D16" s="184" t="s">
        <v>0</v>
      </c>
      <c r="E16" s="317" t="s">
        <v>95</v>
      </c>
      <c r="F16" s="303" t="s">
        <v>248</v>
      </c>
      <c r="G16" s="286">
        <v>2</v>
      </c>
      <c r="H16" s="309">
        <v>2</v>
      </c>
      <c r="I16" s="245">
        <v>1</v>
      </c>
      <c r="J16" s="165">
        <v>0.5</v>
      </c>
      <c r="K16" s="245"/>
      <c r="L16" s="165"/>
      <c r="M16" s="245"/>
      <c r="N16" s="167"/>
      <c r="O16" s="165">
        <v>1</v>
      </c>
      <c r="P16" s="167"/>
      <c r="Q16" s="167"/>
      <c r="R16" s="510" t="s">
        <v>344</v>
      </c>
      <c r="S16" s="211">
        <v>44927</v>
      </c>
      <c r="T16" s="211">
        <v>45046</v>
      </c>
      <c r="U16" s="201" t="s">
        <v>348</v>
      </c>
      <c r="V16" s="225" t="s">
        <v>345</v>
      </c>
      <c r="W16" s="167">
        <v>0.5</v>
      </c>
      <c r="X16" s="167">
        <v>1</v>
      </c>
      <c r="Y16" s="442" t="s">
        <v>350</v>
      </c>
      <c r="Z16" s="150"/>
    </row>
    <row r="17" spans="1:26" s="4" customFormat="1" ht="42" customHeight="1" thickBot="1">
      <c r="A17" s="302"/>
      <c r="B17" s="312"/>
      <c r="C17" s="304"/>
      <c r="D17" s="316"/>
      <c r="E17" s="318"/>
      <c r="F17" s="304"/>
      <c r="G17" s="287"/>
      <c r="H17" s="310"/>
      <c r="I17" s="246"/>
      <c r="J17" s="166"/>
      <c r="K17" s="246"/>
      <c r="L17" s="166"/>
      <c r="M17" s="246"/>
      <c r="N17" s="220"/>
      <c r="O17" s="166"/>
      <c r="P17" s="220"/>
      <c r="Q17" s="220"/>
      <c r="R17" s="511"/>
      <c r="S17" s="220"/>
      <c r="T17" s="220"/>
      <c r="U17" s="220"/>
      <c r="V17" s="306"/>
      <c r="W17" s="220"/>
      <c r="X17" s="220"/>
      <c r="Y17" s="522"/>
      <c r="Z17" s="150"/>
    </row>
    <row r="18" spans="1:26" s="4" customFormat="1" ht="100.5" customHeight="1">
      <c r="A18" s="263" t="s">
        <v>80</v>
      </c>
      <c r="B18" s="270" t="s">
        <v>81</v>
      </c>
      <c r="C18" s="270" t="s">
        <v>82</v>
      </c>
      <c r="D18" s="252" t="s">
        <v>0</v>
      </c>
      <c r="E18" s="322" t="s">
        <v>83</v>
      </c>
      <c r="F18" s="48" t="s">
        <v>84</v>
      </c>
      <c r="G18" s="280">
        <v>0.75</v>
      </c>
      <c r="H18" s="417">
        <v>1</v>
      </c>
      <c r="I18" s="99">
        <v>3</v>
      </c>
      <c r="J18" s="198">
        <f>I18/I19</f>
        <v>0.3</v>
      </c>
      <c r="K18" s="100"/>
      <c r="L18" s="428"/>
      <c r="M18" s="101"/>
      <c r="N18" s="349"/>
      <c r="O18" s="439">
        <v>1</v>
      </c>
      <c r="P18" s="439"/>
      <c r="Q18" s="439"/>
      <c r="R18" s="221" t="s">
        <v>351</v>
      </c>
      <c r="S18" s="210">
        <v>44927</v>
      </c>
      <c r="T18" s="210" t="s">
        <v>338</v>
      </c>
      <c r="U18" s="224" t="s">
        <v>352</v>
      </c>
      <c r="V18" s="224" t="s">
        <v>417</v>
      </c>
      <c r="W18" s="439">
        <f>J18</f>
        <v>0.3</v>
      </c>
      <c r="X18" s="439">
        <f>O18</f>
        <v>1</v>
      </c>
      <c r="Y18" s="433" t="s">
        <v>353</v>
      </c>
      <c r="Z18" s="150"/>
    </row>
    <row r="19" spans="1:26" s="4" customFormat="1" ht="128.25" customHeight="1" thickBot="1">
      <c r="A19" s="264"/>
      <c r="B19" s="271"/>
      <c r="C19" s="271"/>
      <c r="D19" s="321"/>
      <c r="E19" s="323"/>
      <c r="F19" s="69" t="s">
        <v>85</v>
      </c>
      <c r="G19" s="324"/>
      <c r="H19" s="418"/>
      <c r="I19" s="102">
        <v>10</v>
      </c>
      <c r="J19" s="427"/>
      <c r="K19" s="103"/>
      <c r="L19" s="429"/>
      <c r="M19" s="104"/>
      <c r="N19" s="316"/>
      <c r="O19" s="505"/>
      <c r="P19" s="505"/>
      <c r="Q19" s="505"/>
      <c r="R19" s="218"/>
      <c r="S19" s="220"/>
      <c r="T19" s="220"/>
      <c r="U19" s="220"/>
      <c r="V19" s="306"/>
      <c r="W19" s="220"/>
      <c r="X19" s="220"/>
      <c r="Y19" s="440"/>
      <c r="Z19" s="150"/>
    </row>
    <row r="20" spans="1:26" s="4" customFormat="1" ht="31.5" customHeight="1">
      <c r="A20" s="254" t="s">
        <v>96</v>
      </c>
      <c r="B20" s="257" t="s">
        <v>97</v>
      </c>
      <c r="C20" s="224" t="s">
        <v>98</v>
      </c>
      <c r="D20" s="281" t="s">
        <v>0</v>
      </c>
      <c r="E20" s="278" t="s">
        <v>99</v>
      </c>
      <c r="F20" s="24" t="s">
        <v>100</v>
      </c>
      <c r="G20" s="280">
        <v>1</v>
      </c>
      <c r="H20" s="417">
        <v>1</v>
      </c>
      <c r="I20" s="105">
        <v>0</v>
      </c>
      <c r="J20" s="164">
        <v>0</v>
      </c>
      <c r="K20" s="95"/>
      <c r="L20" s="420"/>
      <c r="M20" s="95"/>
      <c r="N20" s="406"/>
      <c r="O20" s="439">
        <f>J20</f>
        <v>0</v>
      </c>
      <c r="P20" s="412"/>
      <c r="Q20" s="412"/>
      <c r="R20" s="438" t="s">
        <v>421</v>
      </c>
      <c r="S20" s="424">
        <v>44927</v>
      </c>
      <c r="T20" s="426">
        <v>45046</v>
      </c>
      <c r="U20" s="438" t="s">
        <v>421</v>
      </c>
      <c r="V20" s="438" t="s">
        <v>421</v>
      </c>
      <c r="W20" s="518">
        <v>0</v>
      </c>
      <c r="X20" s="520">
        <v>0</v>
      </c>
      <c r="Y20" s="521" t="s">
        <v>422</v>
      </c>
      <c r="Z20" s="150"/>
    </row>
    <row r="21" spans="1:26" s="4" customFormat="1" ht="24" customHeight="1">
      <c r="A21" s="255"/>
      <c r="B21" s="258"/>
      <c r="C21" s="225"/>
      <c r="D21" s="228"/>
      <c r="E21" s="279"/>
      <c r="F21" s="21" t="s">
        <v>101</v>
      </c>
      <c r="G21" s="268">
        <v>65</v>
      </c>
      <c r="H21" s="419"/>
      <c r="I21" s="106">
        <v>0</v>
      </c>
      <c r="J21" s="165"/>
      <c r="K21" s="96"/>
      <c r="L21" s="421"/>
      <c r="M21" s="96"/>
      <c r="N21" s="407"/>
      <c r="O21" s="436"/>
      <c r="P21" s="201"/>
      <c r="Q21" s="201"/>
      <c r="R21" s="187"/>
      <c r="S21" s="425"/>
      <c r="T21" s="171"/>
      <c r="U21" s="187"/>
      <c r="V21" s="187"/>
      <c r="W21" s="519"/>
      <c r="X21" s="514"/>
      <c r="Y21" s="517"/>
      <c r="Z21" s="150"/>
    </row>
    <row r="22" spans="1:26" s="4" customFormat="1" ht="32.25" customHeight="1">
      <c r="A22" s="255"/>
      <c r="B22" s="258"/>
      <c r="C22" s="225" t="s">
        <v>245</v>
      </c>
      <c r="D22" s="260" t="s">
        <v>0</v>
      </c>
      <c r="E22" s="261" t="s">
        <v>238</v>
      </c>
      <c r="F22" s="21" t="s">
        <v>239</v>
      </c>
      <c r="G22" s="319">
        <v>1</v>
      </c>
      <c r="H22" s="301">
        <v>1</v>
      </c>
      <c r="I22" s="106">
        <v>1</v>
      </c>
      <c r="J22" s="154">
        <f>I22/I23</f>
        <v>1</v>
      </c>
      <c r="K22" s="108"/>
      <c r="L22" s="154"/>
      <c r="M22" s="108"/>
      <c r="N22" s="154"/>
      <c r="O22" s="167">
        <f>J22</f>
        <v>1</v>
      </c>
      <c r="P22" s="167"/>
      <c r="Q22" s="167"/>
      <c r="R22" s="506" t="s">
        <v>418</v>
      </c>
      <c r="S22" s="509">
        <v>44927</v>
      </c>
      <c r="T22" s="508">
        <v>45046</v>
      </c>
      <c r="U22" s="506" t="s">
        <v>289</v>
      </c>
      <c r="V22" s="187" t="s">
        <v>290</v>
      </c>
      <c r="W22" s="512" t="s">
        <v>419</v>
      </c>
      <c r="X22" s="514">
        <v>1</v>
      </c>
      <c r="Y22" s="516" t="s">
        <v>291</v>
      </c>
      <c r="Z22" s="150"/>
    </row>
    <row r="23" spans="1:26" s="4" customFormat="1" ht="63" customHeight="1">
      <c r="A23" s="255"/>
      <c r="B23" s="258"/>
      <c r="C23" s="225"/>
      <c r="D23" s="260"/>
      <c r="E23" s="261"/>
      <c r="F23" s="21" t="s">
        <v>240</v>
      </c>
      <c r="G23" s="319"/>
      <c r="H23" s="301"/>
      <c r="I23" s="106">
        <v>1</v>
      </c>
      <c r="J23" s="154"/>
      <c r="K23" s="108"/>
      <c r="L23" s="154"/>
      <c r="M23" s="108"/>
      <c r="N23" s="154"/>
      <c r="O23" s="201"/>
      <c r="P23" s="201"/>
      <c r="Q23" s="201"/>
      <c r="R23" s="506"/>
      <c r="S23" s="425"/>
      <c r="T23" s="171"/>
      <c r="U23" s="506"/>
      <c r="V23" s="187"/>
      <c r="W23" s="512"/>
      <c r="X23" s="514"/>
      <c r="Y23" s="516"/>
      <c r="Z23" s="150"/>
    </row>
    <row r="24" spans="1:26" s="4" customFormat="1" ht="165.75" customHeight="1">
      <c r="A24" s="255"/>
      <c r="B24" s="258"/>
      <c r="C24" s="225" t="s">
        <v>102</v>
      </c>
      <c r="D24" s="228" t="s">
        <v>0</v>
      </c>
      <c r="E24" s="258" t="s">
        <v>103</v>
      </c>
      <c r="F24" s="21" t="s">
        <v>104</v>
      </c>
      <c r="G24" s="268">
        <v>1</v>
      </c>
      <c r="H24" s="419">
        <v>1</v>
      </c>
      <c r="I24" s="106">
        <v>1</v>
      </c>
      <c r="J24" s="154">
        <f>I24/I25</f>
        <v>0.14285714285714285</v>
      </c>
      <c r="K24" s="107"/>
      <c r="L24" s="154"/>
      <c r="M24" s="107"/>
      <c r="N24" s="154"/>
      <c r="O24" s="436">
        <v>2.3300000000000001E-2</v>
      </c>
      <c r="P24" s="167"/>
      <c r="Q24" s="167"/>
      <c r="R24" s="506" t="s">
        <v>420</v>
      </c>
      <c r="S24" s="508">
        <v>44927</v>
      </c>
      <c r="T24" s="508">
        <v>45046</v>
      </c>
      <c r="U24" s="506" t="s">
        <v>292</v>
      </c>
      <c r="V24" s="506" t="s">
        <v>293</v>
      </c>
      <c r="W24" s="512">
        <v>0.33329999999999999</v>
      </c>
      <c r="X24" s="514">
        <v>1</v>
      </c>
      <c r="Y24" s="516" t="s">
        <v>294</v>
      </c>
      <c r="Z24" s="150"/>
    </row>
    <row r="25" spans="1:26" s="4" customFormat="1" ht="153.75" customHeight="1">
      <c r="A25" s="255"/>
      <c r="B25" s="258"/>
      <c r="C25" s="225"/>
      <c r="D25" s="228"/>
      <c r="E25" s="258"/>
      <c r="F25" s="21" t="s">
        <v>105</v>
      </c>
      <c r="G25" s="268"/>
      <c r="H25" s="419"/>
      <c r="I25" s="106">
        <v>7</v>
      </c>
      <c r="J25" s="154"/>
      <c r="K25" s="107"/>
      <c r="L25" s="154"/>
      <c r="M25" s="107"/>
      <c r="N25" s="154"/>
      <c r="O25" s="436"/>
      <c r="P25" s="201"/>
      <c r="Q25" s="201"/>
      <c r="R25" s="506"/>
      <c r="S25" s="171"/>
      <c r="T25" s="171"/>
      <c r="U25" s="506"/>
      <c r="V25" s="506"/>
      <c r="W25" s="512"/>
      <c r="X25" s="514"/>
      <c r="Y25" s="517"/>
      <c r="Z25" s="150"/>
    </row>
    <row r="26" spans="1:26" s="4" customFormat="1" ht="41.25" customHeight="1">
      <c r="A26" s="255"/>
      <c r="B26" s="258"/>
      <c r="C26" s="184" t="s">
        <v>274</v>
      </c>
      <c r="D26" s="228" t="s">
        <v>0</v>
      </c>
      <c r="E26" s="223" t="s">
        <v>106</v>
      </c>
      <c r="F26" s="40" t="s">
        <v>107</v>
      </c>
      <c r="G26" s="276">
        <v>1</v>
      </c>
      <c r="H26" s="491">
        <v>1</v>
      </c>
      <c r="I26" s="109">
        <v>0</v>
      </c>
      <c r="J26" s="410">
        <v>0</v>
      </c>
      <c r="K26" s="96"/>
      <c r="L26" s="422"/>
      <c r="M26" s="96"/>
      <c r="N26" s="167"/>
      <c r="O26" s="167">
        <f>J26</f>
        <v>0</v>
      </c>
      <c r="P26" s="167"/>
      <c r="Q26" s="167"/>
      <c r="R26" s="506" t="s">
        <v>423</v>
      </c>
      <c r="S26" s="508">
        <v>44927</v>
      </c>
      <c r="T26" s="508">
        <v>45046</v>
      </c>
      <c r="U26" s="506" t="s">
        <v>423</v>
      </c>
      <c r="V26" s="506" t="s">
        <v>423</v>
      </c>
      <c r="W26" s="512">
        <v>0</v>
      </c>
      <c r="X26" s="514">
        <v>0</v>
      </c>
      <c r="Y26" s="506" t="s">
        <v>423</v>
      </c>
      <c r="Z26" s="150"/>
    </row>
    <row r="27" spans="1:26" s="4" customFormat="1" ht="48.75" customHeight="1" thickBot="1">
      <c r="A27" s="256"/>
      <c r="B27" s="259"/>
      <c r="C27" s="274"/>
      <c r="D27" s="275"/>
      <c r="E27" s="222"/>
      <c r="F27" s="37" t="s">
        <v>108</v>
      </c>
      <c r="G27" s="277"/>
      <c r="H27" s="492"/>
      <c r="I27" s="110">
        <v>0</v>
      </c>
      <c r="J27" s="411"/>
      <c r="K27" s="111"/>
      <c r="L27" s="423"/>
      <c r="M27" s="111"/>
      <c r="N27" s="197"/>
      <c r="O27" s="197"/>
      <c r="P27" s="197"/>
      <c r="Q27" s="197"/>
      <c r="R27" s="507"/>
      <c r="S27" s="171"/>
      <c r="T27" s="171"/>
      <c r="U27" s="507"/>
      <c r="V27" s="507"/>
      <c r="W27" s="513"/>
      <c r="X27" s="515"/>
      <c r="Y27" s="507"/>
      <c r="Z27" s="150"/>
    </row>
    <row r="28" spans="1:26" s="1" customFormat="1" ht="39.75" customHeight="1">
      <c r="A28" s="254" t="s">
        <v>71</v>
      </c>
      <c r="B28" s="224" t="s">
        <v>21</v>
      </c>
      <c r="C28" s="224" t="s">
        <v>14</v>
      </c>
      <c r="D28" s="281" t="s">
        <v>22</v>
      </c>
      <c r="E28" s="278" t="s">
        <v>62</v>
      </c>
      <c r="F28" s="24" t="s">
        <v>31</v>
      </c>
      <c r="G28" s="280">
        <v>0.9</v>
      </c>
      <c r="H28" s="300">
        <v>0.9</v>
      </c>
      <c r="I28" s="86">
        <v>24</v>
      </c>
      <c r="J28" s="406">
        <f>I28/I29</f>
        <v>0.3380281690140845</v>
      </c>
      <c r="K28" s="86"/>
      <c r="L28" s="406"/>
      <c r="M28" s="86"/>
      <c r="N28" s="406"/>
      <c r="O28" s="449">
        <v>1</v>
      </c>
      <c r="P28" s="449"/>
      <c r="Q28" s="449"/>
      <c r="R28" s="160" t="s">
        <v>354</v>
      </c>
      <c r="S28" s="185">
        <v>44927</v>
      </c>
      <c r="T28" s="185">
        <v>45016</v>
      </c>
      <c r="U28" s="160" t="s">
        <v>355</v>
      </c>
      <c r="V28" s="450" t="s">
        <v>356</v>
      </c>
      <c r="W28" s="451">
        <f>24/71</f>
        <v>0.3380281690140845</v>
      </c>
      <c r="X28" s="443">
        <v>1</v>
      </c>
      <c r="Y28" s="445" t="s">
        <v>357</v>
      </c>
      <c r="Z28" s="147"/>
    </row>
    <row r="29" spans="1:26" s="1" customFormat="1" ht="33.75" customHeight="1">
      <c r="A29" s="255"/>
      <c r="B29" s="225"/>
      <c r="C29" s="225"/>
      <c r="D29" s="228"/>
      <c r="E29" s="279"/>
      <c r="F29" s="21" t="s">
        <v>32</v>
      </c>
      <c r="G29" s="268"/>
      <c r="H29" s="301"/>
      <c r="I29" s="78">
        <v>71</v>
      </c>
      <c r="J29" s="407"/>
      <c r="K29" s="78"/>
      <c r="L29" s="407"/>
      <c r="M29" s="78"/>
      <c r="N29" s="407"/>
      <c r="O29" s="399"/>
      <c r="P29" s="399"/>
      <c r="Q29" s="399"/>
      <c r="R29" s="173"/>
      <c r="S29" s="154"/>
      <c r="T29" s="154"/>
      <c r="U29" s="173"/>
      <c r="V29" s="447"/>
      <c r="W29" s="448"/>
      <c r="X29" s="444"/>
      <c r="Y29" s="446"/>
      <c r="Z29" s="147"/>
    </row>
    <row r="30" spans="1:26" s="1" customFormat="1" ht="21" customHeight="1">
      <c r="A30" s="255"/>
      <c r="B30" s="225"/>
      <c r="C30" s="225" t="s">
        <v>15</v>
      </c>
      <c r="D30" s="228" t="s">
        <v>22</v>
      </c>
      <c r="E30" s="279" t="s">
        <v>63</v>
      </c>
      <c r="F30" s="21" t="s">
        <v>64</v>
      </c>
      <c r="G30" s="268">
        <v>0.8</v>
      </c>
      <c r="H30" s="319">
        <v>0.8</v>
      </c>
      <c r="I30" s="78">
        <v>8</v>
      </c>
      <c r="J30" s="152">
        <f>I30/I31</f>
        <v>0.53333333333333333</v>
      </c>
      <c r="K30" s="78"/>
      <c r="L30" s="152"/>
      <c r="M30" s="78"/>
      <c r="N30" s="152"/>
      <c r="O30" s="399">
        <v>1</v>
      </c>
      <c r="P30" s="399"/>
      <c r="Q30" s="399"/>
      <c r="R30" s="173" t="s">
        <v>377</v>
      </c>
      <c r="S30" s="174">
        <v>44927</v>
      </c>
      <c r="T30" s="174">
        <v>45016</v>
      </c>
      <c r="U30" s="173" t="s">
        <v>358</v>
      </c>
      <c r="V30" s="447" t="s">
        <v>359</v>
      </c>
      <c r="W30" s="448">
        <f>8/15</f>
        <v>0.53333333333333333</v>
      </c>
      <c r="X30" s="444">
        <v>1</v>
      </c>
      <c r="Y30" s="446" t="s">
        <v>360</v>
      </c>
      <c r="Z30" s="147"/>
    </row>
    <row r="31" spans="1:26" s="1" customFormat="1" ht="36" customHeight="1">
      <c r="A31" s="255"/>
      <c r="B31" s="225"/>
      <c r="C31" s="225"/>
      <c r="D31" s="228"/>
      <c r="E31" s="279"/>
      <c r="F31" s="21" t="s">
        <v>65</v>
      </c>
      <c r="G31" s="299"/>
      <c r="H31" s="319"/>
      <c r="I31" s="78">
        <v>15</v>
      </c>
      <c r="J31" s="152"/>
      <c r="K31" s="78"/>
      <c r="L31" s="152"/>
      <c r="M31" s="78"/>
      <c r="N31" s="152"/>
      <c r="O31" s="399"/>
      <c r="P31" s="399"/>
      <c r="Q31" s="399"/>
      <c r="R31" s="173"/>
      <c r="S31" s="154"/>
      <c r="T31" s="154"/>
      <c r="U31" s="173"/>
      <c r="V31" s="447"/>
      <c r="W31" s="448"/>
      <c r="X31" s="444"/>
      <c r="Y31" s="446"/>
      <c r="Z31" s="147"/>
    </row>
    <row r="32" spans="1:26" s="1" customFormat="1" ht="45.75" customHeight="1">
      <c r="A32" s="255"/>
      <c r="B32" s="225"/>
      <c r="C32" s="225" t="s">
        <v>16</v>
      </c>
      <c r="D32" s="228" t="s">
        <v>22</v>
      </c>
      <c r="E32" s="279" t="s">
        <v>66</v>
      </c>
      <c r="F32" s="21" t="s">
        <v>35</v>
      </c>
      <c r="G32" s="268">
        <v>1</v>
      </c>
      <c r="H32" s="319">
        <v>1</v>
      </c>
      <c r="I32" s="78">
        <v>78</v>
      </c>
      <c r="J32" s="152">
        <f>(I32/I33)</f>
        <v>1</v>
      </c>
      <c r="K32" s="78"/>
      <c r="L32" s="152"/>
      <c r="M32" s="78"/>
      <c r="N32" s="152"/>
      <c r="O32" s="399">
        <f>J32</f>
        <v>1</v>
      </c>
      <c r="P32" s="399"/>
      <c r="Q32" s="399"/>
      <c r="R32" s="173" t="s">
        <v>361</v>
      </c>
      <c r="S32" s="174">
        <v>44927</v>
      </c>
      <c r="T32" s="174">
        <v>45016</v>
      </c>
      <c r="U32" s="191" t="s">
        <v>362</v>
      </c>
      <c r="V32" s="457" t="s">
        <v>363</v>
      </c>
      <c r="W32" s="453">
        <f>O32</f>
        <v>1</v>
      </c>
      <c r="X32" s="444">
        <f t="shared" ref="X32:X34" si="0">(100*W32)/100</f>
        <v>1</v>
      </c>
      <c r="Y32" s="446" t="s">
        <v>364</v>
      </c>
      <c r="Z32" s="147"/>
    </row>
    <row r="33" spans="1:26" s="1" customFormat="1" ht="42.75" customHeight="1">
      <c r="A33" s="255"/>
      <c r="B33" s="225"/>
      <c r="C33" s="225"/>
      <c r="D33" s="228"/>
      <c r="E33" s="279"/>
      <c r="F33" s="21" t="s">
        <v>36</v>
      </c>
      <c r="G33" s="299">
        <v>16</v>
      </c>
      <c r="H33" s="319"/>
      <c r="I33" s="78">
        <v>78</v>
      </c>
      <c r="J33" s="152"/>
      <c r="K33" s="78"/>
      <c r="L33" s="152"/>
      <c r="M33" s="78"/>
      <c r="N33" s="152"/>
      <c r="O33" s="399"/>
      <c r="P33" s="399"/>
      <c r="Q33" s="399"/>
      <c r="R33" s="173"/>
      <c r="S33" s="154"/>
      <c r="T33" s="154"/>
      <c r="U33" s="165"/>
      <c r="V33" s="457"/>
      <c r="W33" s="453"/>
      <c r="X33" s="444"/>
      <c r="Y33" s="446"/>
      <c r="Z33" s="147"/>
    </row>
    <row r="34" spans="1:26" s="1" customFormat="1" ht="42.75" customHeight="1">
      <c r="A34" s="255"/>
      <c r="B34" s="225"/>
      <c r="C34" s="225" t="s">
        <v>17</v>
      </c>
      <c r="D34" s="228" t="s">
        <v>0</v>
      </c>
      <c r="E34" s="228" t="s">
        <v>37</v>
      </c>
      <c r="F34" s="225" t="s">
        <v>38</v>
      </c>
      <c r="G34" s="268">
        <v>1</v>
      </c>
      <c r="H34" s="419">
        <v>1</v>
      </c>
      <c r="I34" s="78">
        <v>32</v>
      </c>
      <c r="J34" s="152">
        <f>I34/I35</f>
        <v>0.36363636363636365</v>
      </c>
      <c r="K34" s="78"/>
      <c r="L34" s="152"/>
      <c r="M34" s="78"/>
      <c r="N34" s="152"/>
      <c r="O34" s="399">
        <v>1</v>
      </c>
      <c r="P34" s="399"/>
      <c r="Q34" s="399"/>
      <c r="R34" s="262" t="s">
        <v>365</v>
      </c>
      <c r="S34" s="174">
        <v>44927</v>
      </c>
      <c r="T34" s="174">
        <v>45016</v>
      </c>
      <c r="U34" s="173" t="s">
        <v>366</v>
      </c>
      <c r="V34" s="447" t="s">
        <v>367</v>
      </c>
      <c r="W34" s="453">
        <f>J34</f>
        <v>0.36363636363636365</v>
      </c>
      <c r="X34" s="444">
        <f t="shared" si="0"/>
        <v>0.36363636363636365</v>
      </c>
      <c r="Y34" s="446" t="s">
        <v>368</v>
      </c>
      <c r="Z34" s="147"/>
    </row>
    <row r="35" spans="1:26" s="1" customFormat="1" ht="42.75" customHeight="1">
      <c r="A35" s="255"/>
      <c r="B35" s="225"/>
      <c r="C35" s="225"/>
      <c r="D35" s="228"/>
      <c r="E35" s="228"/>
      <c r="F35" s="225"/>
      <c r="G35" s="268"/>
      <c r="H35" s="419"/>
      <c r="I35" s="78">
        <v>88</v>
      </c>
      <c r="J35" s="152"/>
      <c r="K35" s="78"/>
      <c r="L35" s="152"/>
      <c r="M35" s="78"/>
      <c r="N35" s="152"/>
      <c r="O35" s="399"/>
      <c r="P35" s="399"/>
      <c r="Q35" s="399"/>
      <c r="R35" s="262"/>
      <c r="S35" s="154"/>
      <c r="T35" s="154"/>
      <c r="U35" s="173"/>
      <c r="V35" s="447"/>
      <c r="W35" s="453"/>
      <c r="X35" s="444"/>
      <c r="Y35" s="446"/>
      <c r="Z35" s="147"/>
    </row>
    <row r="36" spans="1:26" s="1" customFormat="1" ht="66.75" customHeight="1">
      <c r="A36" s="255"/>
      <c r="B36" s="225"/>
      <c r="C36" s="225" t="s">
        <v>67</v>
      </c>
      <c r="D36" s="201" t="s">
        <v>22</v>
      </c>
      <c r="E36" s="223" t="s">
        <v>68</v>
      </c>
      <c r="F36" s="21" t="s">
        <v>33</v>
      </c>
      <c r="G36" s="268">
        <v>1</v>
      </c>
      <c r="H36" s="319">
        <v>1</v>
      </c>
      <c r="I36" s="78">
        <v>3</v>
      </c>
      <c r="J36" s="165">
        <f>I36/I37</f>
        <v>0.6</v>
      </c>
      <c r="K36" s="78"/>
      <c r="L36" s="165"/>
      <c r="M36" s="78"/>
      <c r="N36" s="165"/>
      <c r="O36" s="399">
        <v>1</v>
      </c>
      <c r="P36" s="399"/>
      <c r="Q36" s="399"/>
      <c r="R36" s="262" t="s">
        <v>369</v>
      </c>
      <c r="S36" s="174">
        <v>44927</v>
      </c>
      <c r="T36" s="174">
        <v>45016</v>
      </c>
      <c r="U36" s="173" t="s">
        <v>370</v>
      </c>
      <c r="V36" s="447" t="s">
        <v>371</v>
      </c>
      <c r="W36" s="453">
        <f>3/5</f>
        <v>0.6</v>
      </c>
      <c r="X36" s="444">
        <v>1</v>
      </c>
      <c r="Y36" s="446" t="s">
        <v>368</v>
      </c>
      <c r="Z36" s="147"/>
    </row>
    <row r="37" spans="1:26" s="1" customFormat="1" ht="89.25" customHeight="1" thickBot="1">
      <c r="A37" s="302"/>
      <c r="B37" s="306"/>
      <c r="C37" s="306"/>
      <c r="D37" s="220"/>
      <c r="E37" s="218"/>
      <c r="F37" s="30" t="s">
        <v>34</v>
      </c>
      <c r="G37" s="269"/>
      <c r="H37" s="351"/>
      <c r="I37" s="38">
        <v>5</v>
      </c>
      <c r="J37" s="166"/>
      <c r="K37" s="38"/>
      <c r="L37" s="166"/>
      <c r="M37" s="38"/>
      <c r="N37" s="166"/>
      <c r="O37" s="405"/>
      <c r="P37" s="405"/>
      <c r="Q37" s="405"/>
      <c r="R37" s="271"/>
      <c r="S37" s="175"/>
      <c r="T37" s="175"/>
      <c r="U37" s="161"/>
      <c r="V37" s="452"/>
      <c r="W37" s="454"/>
      <c r="X37" s="455"/>
      <c r="Y37" s="456"/>
      <c r="Z37" s="147"/>
    </row>
    <row r="38" spans="1:26" s="1" customFormat="1" ht="45.75" customHeight="1">
      <c r="A38" s="254" t="s">
        <v>109</v>
      </c>
      <c r="B38" s="257" t="s">
        <v>110</v>
      </c>
      <c r="C38" s="281" t="s">
        <v>111</v>
      </c>
      <c r="D38" s="281" t="s">
        <v>112</v>
      </c>
      <c r="E38" s="347" t="s">
        <v>113</v>
      </c>
      <c r="F38" s="224" t="s">
        <v>114</v>
      </c>
      <c r="G38" s="372">
        <v>2000000000</v>
      </c>
      <c r="H38" s="372">
        <v>2500000000</v>
      </c>
      <c r="I38" s="390">
        <v>3671079693</v>
      </c>
      <c r="J38" s="164">
        <v>1</v>
      </c>
      <c r="K38" s="202"/>
      <c r="L38" s="202"/>
      <c r="M38" s="215"/>
      <c r="N38" s="215"/>
      <c r="O38" s="469">
        <v>1</v>
      </c>
      <c r="P38" s="449"/>
      <c r="Q38" s="449"/>
      <c r="R38" s="470" t="s">
        <v>372</v>
      </c>
      <c r="S38" s="471">
        <v>44927</v>
      </c>
      <c r="T38" s="471">
        <v>45046</v>
      </c>
      <c r="U38" s="470"/>
      <c r="V38" s="164" t="s">
        <v>373</v>
      </c>
      <c r="W38" s="198">
        <v>1</v>
      </c>
      <c r="X38" s="463">
        <v>1</v>
      </c>
      <c r="Y38" s="465"/>
    </row>
    <row r="39" spans="1:26" s="1" customFormat="1" ht="14.25" customHeight="1">
      <c r="A39" s="255"/>
      <c r="B39" s="258"/>
      <c r="C39" s="228"/>
      <c r="D39" s="228"/>
      <c r="E39" s="261"/>
      <c r="F39" s="225"/>
      <c r="G39" s="373"/>
      <c r="H39" s="373"/>
      <c r="I39" s="391"/>
      <c r="J39" s="165"/>
      <c r="K39" s="203"/>
      <c r="L39" s="203"/>
      <c r="M39" s="213"/>
      <c r="N39" s="213"/>
      <c r="O39" s="401"/>
      <c r="P39" s="399"/>
      <c r="Q39" s="399"/>
      <c r="R39" s="458"/>
      <c r="S39" s="165"/>
      <c r="T39" s="467"/>
      <c r="U39" s="458"/>
      <c r="V39" s="165"/>
      <c r="W39" s="152"/>
      <c r="X39" s="464"/>
      <c r="Y39" s="466"/>
    </row>
    <row r="40" spans="1:26" s="1" customFormat="1" ht="42.75" customHeight="1">
      <c r="A40" s="255"/>
      <c r="B40" s="258"/>
      <c r="C40" s="228" t="s">
        <v>115</v>
      </c>
      <c r="D40" s="228" t="s">
        <v>112</v>
      </c>
      <c r="E40" s="223" t="s">
        <v>116</v>
      </c>
      <c r="F40" s="21" t="s">
        <v>117</v>
      </c>
      <c r="G40" s="330">
        <v>1.03E-2</v>
      </c>
      <c r="H40" s="376">
        <v>1.2999999999999999E-2</v>
      </c>
      <c r="I40" s="112">
        <v>4229681522</v>
      </c>
      <c r="J40" s="404">
        <f>I40/I41</f>
        <v>1.0304130383773906</v>
      </c>
      <c r="K40" s="203"/>
      <c r="L40" s="203"/>
      <c r="M40" s="213"/>
      <c r="N40" s="213"/>
      <c r="O40" s="165">
        <v>1</v>
      </c>
      <c r="P40" s="399"/>
      <c r="Q40" s="399"/>
      <c r="R40" s="458" t="s">
        <v>374</v>
      </c>
      <c r="S40" s="460">
        <v>44927</v>
      </c>
      <c r="T40" s="460">
        <v>45046</v>
      </c>
      <c r="U40" s="458" t="s">
        <v>376</v>
      </c>
      <c r="V40" s="165" t="s">
        <v>373</v>
      </c>
      <c r="W40" s="468">
        <f>J40</f>
        <v>1.0304130383773906</v>
      </c>
      <c r="X40" s="464">
        <f>O40</f>
        <v>1</v>
      </c>
      <c r="Y40" s="466"/>
    </row>
    <row r="41" spans="1:26" s="1" customFormat="1" ht="39" customHeight="1">
      <c r="A41" s="255"/>
      <c r="B41" s="258"/>
      <c r="C41" s="228"/>
      <c r="D41" s="228"/>
      <c r="E41" s="223"/>
      <c r="F41" s="21" t="s">
        <v>118</v>
      </c>
      <c r="G41" s="330"/>
      <c r="H41" s="376"/>
      <c r="I41" s="112">
        <v>4104840840</v>
      </c>
      <c r="J41" s="404"/>
      <c r="K41" s="203"/>
      <c r="L41" s="203"/>
      <c r="M41" s="213"/>
      <c r="N41" s="213"/>
      <c r="O41" s="165"/>
      <c r="P41" s="399"/>
      <c r="Q41" s="399"/>
      <c r="R41" s="458"/>
      <c r="S41" s="165"/>
      <c r="T41" s="467"/>
      <c r="U41" s="458"/>
      <c r="V41" s="165"/>
      <c r="W41" s="468"/>
      <c r="X41" s="464"/>
      <c r="Y41" s="466"/>
    </row>
    <row r="42" spans="1:26" s="1" customFormat="1" ht="45.75" customHeight="1">
      <c r="A42" s="255"/>
      <c r="B42" s="258"/>
      <c r="C42" s="225" t="s">
        <v>119</v>
      </c>
      <c r="D42" s="228" t="s">
        <v>112</v>
      </c>
      <c r="E42" s="223" t="s">
        <v>120</v>
      </c>
      <c r="F42" s="21" t="s">
        <v>121</v>
      </c>
      <c r="G42" s="330">
        <v>0.29759999999999998</v>
      </c>
      <c r="H42" s="376">
        <v>0.28000000000000003</v>
      </c>
      <c r="I42" s="113">
        <v>12180794553</v>
      </c>
      <c r="J42" s="165">
        <f>I42/I43</f>
        <v>0.19248566325082828</v>
      </c>
      <c r="K42" s="213"/>
      <c r="L42" s="77"/>
      <c r="M42" s="213"/>
      <c r="N42" s="213"/>
      <c r="O42" s="401">
        <v>1</v>
      </c>
      <c r="P42" s="399"/>
      <c r="Q42" s="399"/>
      <c r="R42" s="458" t="s">
        <v>375</v>
      </c>
      <c r="S42" s="460">
        <v>44927</v>
      </c>
      <c r="T42" s="460">
        <v>45046</v>
      </c>
      <c r="U42" s="458" t="s">
        <v>376</v>
      </c>
      <c r="V42" s="165" t="s">
        <v>373</v>
      </c>
      <c r="W42" s="152">
        <f>J42</f>
        <v>0.19248566325082828</v>
      </c>
      <c r="X42" s="572">
        <v>1</v>
      </c>
      <c r="Y42" s="466"/>
    </row>
    <row r="43" spans="1:26" s="1" customFormat="1" ht="28.5" customHeight="1" thickBot="1">
      <c r="A43" s="256"/>
      <c r="B43" s="259"/>
      <c r="C43" s="226"/>
      <c r="D43" s="275"/>
      <c r="E43" s="222"/>
      <c r="F43" s="37" t="s">
        <v>122</v>
      </c>
      <c r="G43" s="331"/>
      <c r="H43" s="377"/>
      <c r="I43" s="114">
        <v>63281567818</v>
      </c>
      <c r="J43" s="204"/>
      <c r="K43" s="344"/>
      <c r="L43" s="94"/>
      <c r="M43" s="344"/>
      <c r="N43" s="344"/>
      <c r="O43" s="402"/>
      <c r="P43" s="431"/>
      <c r="Q43" s="431"/>
      <c r="R43" s="459"/>
      <c r="S43" s="204"/>
      <c r="T43" s="461"/>
      <c r="U43" s="459"/>
      <c r="V43" s="204"/>
      <c r="W43" s="462"/>
      <c r="X43" s="573"/>
      <c r="Y43" s="574"/>
    </row>
    <row r="44" spans="1:26" s="1" customFormat="1" ht="23.25" customHeight="1">
      <c r="A44" s="332" t="s">
        <v>20</v>
      </c>
      <c r="B44" s="335" t="s">
        <v>45</v>
      </c>
      <c r="C44" s="320" t="s">
        <v>18</v>
      </c>
      <c r="D44" s="320" t="s">
        <v>0</v>
      </c>
      <c r="E44" s="217" t="s">
        <v>46</v>
      </c>
      <c r="F44" s="40" t="s">
        <v>69</v>
      </c>
      <c r="G44" s="416">
        <v>0.98919999999999997</v>
      </c>
      <c r="H44" s="488">
        <v>0.86</v>
      </c>
      <c r="I44" s="115">
        <v>4533841181</v>
      </c>
      <c r="J44" s="205">
        <f>+I44/I45</f>
        <v>0.84573493229014229</v>
      </c>
      <c r="K44" s="115"/>
      <c r="L44" s="190"/>
      <c r="M44" s="115"/>
      <c r="N44" s="190"/>
      <c r="O44" s="410">
        <v>0.99</v>
      </c>
      <c r="P44" s="410"/>
      <c r="Q44" s="410"/>
      <c r="R44" s="358" t="s">
        <v>402</v>
      </c>
      <c r="S44" s="476">
        <v>44927</v>
      </c>
      <c r="T44" s="476">
        <v>45016</v>
      </c>
      <c r="U44" s="358" t="s">
        <v>403</v>
      </c>
      <c r="V44" s="473" t="s">
        <v>404</v>
      </c>
      <c r="W44" s="477">
        <f>J44</f>
        <v>0.84573493229014229</v>
      </c>
      <c r="X44" s="478">
        <f>O44</f>
        <v>0.99</v>
      </c>
      <c r="Y44" s="479"/>
      <c r="Z44" s="147"/>
    </row>
    <row r="45" spans="1:26" s="1" customFormat="1" ht="28.5" customHeight="1">
      <c r="A45" s="255"/>
      <c r="B45" s="225"/>
      <c r="C45" s="228"/>
      <c r="D45" s="228"/>
      <c r="E45" s="223"/>
      <c r="F45" s="21" t="s">
        <v>58</v>
      </c>
      <c r="G45" s="329"/>
      <c r="H45" s="419"/>
      <c r="I45" s="115">
        <v>5360829981</v>
      </c>
      <c r="J45" s="165"/>
      <c r="K45" s="116"/>
      <c r="L45" s="191"/>
      <c r="M45" s="116"/>
      <c r="N45" s="191"/>
      <c r="O45" s="154"/>
      <c r="P45" s="154"/>
      <c r="Q45" s="154"/>
      <c r="R45" s="187"/>
      <c r="S45" s="180"/>
      <c r="T45" s="180"/>
      <c r="U45" s="187"/>
      <c r="V45" s="187"/>
      <c r="W45" s="472"/>
      <c r="X45" s="213"/>
      <c r="Y45" s="474"/>
      <c r="Z45" s="147"/>
    </row>
    <row r="46" spans="1:26" s="1" customFormat="1" ht="18.75" customHeight="1">
      <c r="A46" s="255"/>
      <c r="B46" s="225"/>
      <c r="C46" s="228"/>
      <c r="D46" s="228"/>
      <c r="E46" s="223" t="s">
        <v>47</v>
      </c>
      <c r="F46" s="21" t="s">
        <v>59</v>
      </c>
      <c r="G46" s="329">
        <v>0.9728</v>
      </c>
      <c r="H46" s="301">
        <v>0.86</v>
      </c>
      <c r="I46" s="116">
        <v>2888676610</v>
      </c>
      <c r="J46" s="165">
        <f>+I46/I47</f>
        <v>0.89057816858961958</v>
      </c>
      <c r="K46" s="116"/>
      <c r="L46" s="191"/>
      <c r="M46" s="116"/>
      <c r="N46" s="191"/>
      <c r="O46" s="154">
        <v>1</v>
      </c>
      <c r="P46" s="154"/>
      <c r="Q46" s="154"/>
      <c r="R46" s="187"/>
      <c r="S46" s="179">
        <v>44927</v>
      </c>
      <c r="T46" s="179">
        <v>45016</v>
      </c>
      <c r="U46" s="187"/>
      <c r="V46" s="187"/>
      <c r="W46" s="472">
        <f>O46</f>
        <v>1</v>
      </c>
      <c r="X46" s="480">
        <v>1</v>
      </c>
      <c r="Y46" s="474"/>
      <c r="Z46" s="147"/>
    </row>
    <row r="47" spans="1:26" s="1" customFormat="1" ht="23.25" customHeight="1">
      <c r="A47" s="255"/>
      <c r="B47" s="225"/>
      <c r="C47" s="228"/>
      <c r="D47" s="228"/>
      <c r="E47" s="223"/>
      <c r="F47" s="21" t="s">
        <v>70</v>
      </c>
      <c r="G47" s="329"/>
      <c r="H47" s="301"/>
      <c r="I47" s="116">
        <v>3243596926</v>
      </c>
      <c r="J47" s="165"/>
      <c r="K47" s="116"/>
      <c r="L47" s="191"/>
      <c r="M47" s="116"/>
      <c r="N47" s="191"/>
      <c r="O47" s="154"/>
      <c r="P47" s="154"/>
      <c r="Q47" s="154"/>
      <c r="R47" s="187"/>
      <c r="S47" s="180"/>
      <c r="T47" s="180"/>
      <c r="U47" s="187"/>
      <c r="V47" s="187"/>
      <c r="W47" s="472"/>
      <c r="X47" s="213"/>
      <c r="Y47" s="474"/>
      <c r="Z47" s="147"/>
    </row>
    <row r="48" spans="1:26" s="1" customFormat="1" ht="18.75" customHeight="1">
      <c r="A48" s="255"/>
      <c r="B48" s="225"/>
      <c r="C48" s="228"/>
      <c r="D48" s="228"/>
      <c r="E48" s="223" t="s">
        <v>48</v>
      </c>
      <c r="F48" s="21" t="s">
        <v>59</v>
      </c>
      <c r="G48" s="375">
        <v>0.995</v>
      </c>
      <c r="H48" s="301">
        <v>0.86</v>
      </c>
      <c r="I48" s="116">
        <v>269223751</v>
      </c>
      <c r="J48" s="165">
        <f>+I48/I49</f>
        <v>0.70023980889571713</v>
      </c>
      <c r="K48" s="116"/>
      <c r="L48" s="239"/>
      <c r="M48" s="116"/>
      <c r="N48" s="173"/>
      <c r="O48" s="153">
        <f>J48/H48</f>
        <v>0.81423233592525246</v>
      </c>
      <c r="P48" s="154"/>
      <c r="Q48" s="154"/>
      <c r="R48" s="187"/>
      <c r="S48" s="179">
        <v>44927</v>
      </c>
      <c r="T48" s="179">
        <v>45016</v>
      </c>
      <c r="U48" s="187"/>
      <c r="V48" s="187"/>
      <c r="W48" s="472">
        <f>J48</f>
        <v>0.70023980889571713</v>
      </c>
      <c r="X48" s="480">
        <f>O48</f>
        <v>0.81423233592525246</v>
      </c>
      <c r="Y48" s="474"/>
      <c r="Z48" s="150"/>
    </row>
    <row r="49" spans="1:26" s="1" customFormat="1" ht="25.5" customHeight="1">
      <c r="A49" s="255"/>
      <c r="B49" s="225"/>
      <c r="C49" s="228"/>
      <c r="D49" s="228"/>
      <c r="E49" s="223"/>
      <c r="F49" s="21" t="s">
        <v>70</v>
      </c>
      <c r="G49" s="375"/>
      <c r="H49" s="301"/>
      <c r="I49" s="116">
        <v>384473644</v>
      </c>
      <c r="J49" s="165"/>
      <c r="K49" s="116"/>
      <c r="L49" s="239"/>
      <c r="M49" s="116"/>
      <c r="N49" s="173"/>
      <c r="O49" s="153"/>
      <c r="P49" s="154"/>
      <c r="Q49" s="154"/>
      <c r="R49" s="187"/>
      <c r="S49" s="180"/>
      <c r="T49" s="180"/>
      <c r="U49" s="187"/>
      <c r="V49" s="187"/>
      <c r="W49" s="472"/>
      <c r="X49" s="213"/>
      <c r="Y49" s="474"/>
      <c r="Z49" s="150"/>
    </row>
    <row r="50" spans="1:26" s="1" customFormat="1" ht="75" customHeight="1">
      <c r="A50" s="255"/>
      <c r="B50" s="225"/>
      <c r="C50" s="228" t="s">
        <v>53</v>
      </c>
      <c r="D50" s="228" t="s">
        <v>0</v>
      </c>
      <c r="E50" s="35" t="s">
        <v>54</v>
      </c>
      <c r="F50" s="21" t="s">
        <v>56</v>
      </c>
      <c r="G50" s="93">
        <v>44346</v>
      </c>
      <c r="H50" s="73">
        <v>44852</v>
      </c>
      <c r="I50" s="96">
        <v>413</v>
      </c>
      <c r="J50" s="97">
        <f>I50/506</f>
        <v>0.8162055335968379</v>
      </c>
      <c r="K50" s="78"/>
      <c r="L50" s="117"/>
      <c r="M50" s="78"/>
      <c r="N50" s="118"/>
      <c r="O50" s="33">
        <v>1</v>
      </c>
      <c r="P50" s="43"/>
      <c r="Q50" s="43"/>
      <c r="R50" s="475" t="s">
        <v>405</v>
      </c>
      <c r="S50" s="44">
        <v>44927</v>
      </c>
      <c r="T50" s="44">
        <v>45016</v>
      </c>
      <c r="U50" s="187" t="s">
        <v>406</v>
      </c>
      <c r="V50" s="187" t="s">
        <v>407</v>
      </c>
      <c r="W50" s="45">
        <f>J50</f>
        <v>0.8162055335968379</v>
      </c>
      <c r="X50" s="46">
        <f>O50</f>
        <v>1</v>
      </c>
      <c r="Y50" s="47"/>
    </row>
    <row r="51" spans="1:26" s="1" customFormat="1" ht="34.5" customHeight="1">
      <c r="A51" s="255"/>
      <c r="B51" s="225"/>
      <c r="C51" s="228"/>
      <c r="D51" s="228"/>
      <c r="E51" s="223" t="s">
        <v>57</v>
      </c>
      <c r="F51" s="225" t="s">
        <v>55</v>
      </c>
      <c r="G51" s="415">
        <v>41172</v>
      </c>
      <c r="H51" s="415">
        <v>41471</v>
      </c>
      <c r="I51" s="414">
        <v>347</v>
      </c>
      <c r="J51" s="155">
        <v>1</v>
      </c>
      <c r="K51" s="201"/>
      <c r="L51" s="199"/>
      <c r="M51" s="201"/>
      <c r="N51" s="403"/>
      <c r="O51" s="152">
        <v>1</v>
      </c>
      <c r="P51" s="165"/>
      <c r="Q51" s="152"/>
      <c r="R51" s="475"/>
      <c r="S51" s="575">
        <v>44927</v>
      </c>
      <c r="T51" s="575">
        <v>44957</v>
      </c>
      <c r="U51" s="187"/>
      <c r="V51" s="187"/>
      <c r="W51" s="552">
        <f>J51</f>
        <v>1</v>
      </c>
      <c r="X51" s="552">
        <f>O51</f>
        <v>1</v>
      </c>
      <c r="Y51" s="569"/>
      <c r="Z51" s="147"/>
    </row>
    <row r="52" spans="1:26" s="1" customFormat="1" ht="13.5" customHeight="1">
      <c r="A52" s="255"/>
      <c r="B52" s="225"/>
      <c r="C52" s="228"/>
      <c r="D52" s="228"/>
      <c r="E52" s="223"/>
      <c r="F52" s="225"/>
      <c r="G52" s="415"/>
      <c r="H52" s="415"/>
      <c r="I52" s="414"/>
      <c r="J52" s="155"/>
      <c r="K52" s="201"/>
      <c r="L52" s="199"/>
      <c r="M52" s="201"/>
      <c r="N52" s="403"/>
      <c r="O52" s="152"/>
      <c r="P52" s="165"/>
      <c r="Q52" s="152"/>
      <c r="R52" s="475"/>
      <c r="S52" s="576"/>
      <c r="T52" s="576"/>
      <c r="U52" s="187"/>
      <c r="V52" s="187"/>
      <c r="W52" s="552"/>
      <c r="X52" s="552"/>
      <c r="Y52" s="569"/>
      <c r="Z52" s="147"/>
    </row>
    <row r="53" spans="1:26" s="1" customFormat="1" ht="29.25" customHeight="1">
      <c r="A53" s="255"/>
      <c r="B53" s="225"/>
      <c r="C53" s="228" t="s">
        <v>19</v>
      </c>
      <c r="D53" s="228" t="s">
        <v>0</v>
      </c>
      <c r="E53" s="223" t="s">
        <v>39</v>
      </c>
      <c r="F53" s="21" t="s">
        <v>40</v>
      </c>
      <c r="G53" s="329">
        <v>0.31940000000000002</v>
      </c>
      <c r="H53" s="301">
        <v>0.56000000000000005</v>
      </c>
      <c r="I53" s="116">
        <v>1350348405</v>
      </c>
      <c r="J53" s="409">
        <f>I53/I54</f>
        <v>0.33330617778093868</v>
      </c>
      <c r="K53" s="116"/>
      <c r="L53" s="199"/>
      <c r="M53" s="116"/>
      <c r="N53" s="199"/>
      <c r="O53" s="157">
        <f>+((J53-G53)/8)*100</f>
        <v>0.17382722226173333</v>
      </c>
      <c r="P53" s="153"/>
      <c r="Q53" s="153"/>
      <c r="R53" s="187" t="s">
        <v>408</v>
      </c>
      <c r="S53" s="179">
        <v>44927</v>
      </c>
      <c r="T53" s="179">
        <v>45016</v>
      </c>
      <c r="U53" s="187" t="s">
        <v>409</v>
      </c>
      <c r="V53" s="187" t="s">
        <v>404</v>
      </c>
      <c r="W53" s="151">
        <f>J53</f>
        <v>0.33330617778093868</v>
      </c>
      <c r="X53" s="571">
        <f>O53</f>
        <v>0.17382722226173333</v>
      </c>
      <c r="Y53" s="474"/>
      <c r="Z53" s="147"/>
    </row>
    <row r="54" spans="1:26" s="1" customFormat="1" ht="35.25" customHeight="1">
      <c r="A54" s="255"/>
      <c r="B54" s="225"/>
      <c r="C54" s="228"/>
      <c r="D54" s="228"/>
      <c r="E54" s="223"/>
      <c r="F54" s="21" t="s">
        <v>41</v>
      </c>
      <c r="G54" s="329"/>
      <c r="H54" s="301"/>
      <c r="I54" s="116">
        <v>4051375267</v>
      </c>
      <c r="J54" s="409"/>
      <c r="K54" s="116"/>
      <c r="L54" s="199"/>
      <c r="M54" s="116"/>
      <c r="N54" s="199"/>
      <c r="O54" s="157"/>
      <c r="P54" s="153"/>
      <c r="Q54" s="153"/>
      <c r="R54" s="187"/>
      <c r="S54" s="180"/>
      <c r="T54" s="180"/>
      <c r="U54" s="187"/>
      <c r="V54" s="187"/>
      <c r="W54" s="151"/>
      <c r="X54" s="571"/>
      <c r="Y54" s="474"/>
      <c r="Z54" s="147"/>
    </row>
    <row r="55" spans="1:26" s="1" customFormat="1" ht="27.75" customHeight="1">
      <c r="A55" s="255"/>
      <c r="B55" s="225"/>
      <c r="C55" s="228" t="s">
        <v>49</v>
      </c>
      <c r="D55" s="228" t="s">
        <v>0</v>
      </c>
      <c r="E55" s="336" t="s">
        <v>50</v>
      </c>
      <c r="F55" s="27" t="s">
        <v>42</v>
      </c>
      <c r="G55" s="380">
        <v>2.1000000000000001E-4</v>
      </c>
      <c r="H55" s="489">
        <v>5.0000000000000001E-3</v>
      </c>
      <c r="I55" s="96">
        <v>179</v>
      </c>
      <c r="J55" s="200">
        <f>+(I55/I56)</f>
        <v>4.0134529147982066E-3</v>
      </c>
      <c r="K55" s="96"/>
      <c r="L55" s="155"/>
      <c r="M55" s="96"/>
      <c r="N55" s="155"/>
      <c r="O55" s="153">
        <v>1</v>
      </c>
      <c r="P55" s="154"/>
      <c r="Q55" s="154"/>
      <c r="R55" s="187" t="s">
        <v>410</v>
      </c>
      <c r="S55" s="179">
        <v>44927</v>
      </c>
      <c r="T55" s="179">
        <v>45016</v>
      </c>
      <c r="U55" s="187" t="s">
        <v>411</v>
      </c>
      <c r="V55" s="187" t="s">
        <v>412</v>
      </c>
      <c r="W55" s="481">
        <f>J55</f>
        <v>4.0134529147982066E-3</v>
      </c>
      <c r="X55" s="570">
        <f>O55</f>
        <v>1</v>
      </c>
      <c r="Y55" s="474"/>
      <c r="Z55" s="147"/>
    </row>
    <row r="56" spans="1:26" s="1" customFormat="1" ht="29.25" customHeight="1">
      <c r="A56" s="255"/>
      <c r="B56" s="225"/>
      <c r="C56" s="228"/>
      <c r="D56" s="228"/>
      <c r="E56" s="336"/>
      <c r="F56" s="27" t="s">
        <v>30</v>
      </c>
      <c r="G56" s="380"/>
      <c r="H56" s="489"/>
      <c r="I56" s="96">
        <v>44600</v>
      </c>
      <c r="J56" s="200"/>
      <c r="K56" s="96"/>
      <c r="L56" s="155"/>
      <c r="M56" s="96"/>
      <c r="N56" s="155"/>
      <c r="O56" s="153"/>
      <c r="P56" s="154"/>
      <c r="Q56" s="154"/>
      <c r="R56" s="187"/>
      <c r="S56" s="180"/>
      <c r="T56" s="180"/>
      <c r="U56" s="187"/>
      <c r="V56" s="187"/>
      <c r="W56" s="481"/>
      <c r="X56" s="570"/>
      <c r="Y56" s="474"/>
      <c r="Z56" s="147"/>
    </row>
    <row r="57" spans="1:26" s="1" customFormat="1" ht="27" customHeight="1">
      <c r="A57" s="255"/>
      <c r="B57" s="225"/>
      <c r="C57" s="228"/>
      <c r="D57" s="228"/>
      <c r="E57" s="336" t="s">
        <v>51</v>
      </c>
      <c r="F57" s="27" t="s">
        <v>42</v>
      </c>
      <c r="G57" s="375">
        <v>0</v>
      </c>
      <c r="H57" s="375">
        <v>5.0000000000000001E-4</v>
      </c>
      <c r="I57" s="96">
        <v>3</v>
      </c>
      <c r="J57" s="155">
        <f>I57/I58</f>
        <v>7.2590011614401858E-5</v>
      </c>
      <c r="K57" s="96"/>
      <c r="L57" s="155"/>
      <c r="M57" s="96"/>
      <c r="N57" s="156"/>
      <c r="O57" s="157">
        <v>1</v>
      </c>
      <c r="P57" s="154"/>
      <c r="Q57" s="157"/>
      <c r="R57" s="187"/>
      <c r="S57" s="179">
        <v>44927</v>
      </c>
      <c r="T57" s="179">
        <v>45016</v>
      </c>
      <c r="U57" s="187"/>
      <c r="V57" s="187"/>
      <c r="W57" s="151">
        <f>J57</f>
        <v>7.2590011614401858E-5</v>
      </c>
      <c r="X57" s="480">
        <v>1</v>
      </c>
      <c r="Y57" s="474"/>
      <c r="Z57" s="147"/>
    </row>
    <row r="58" spans="1:26" s="1" customFormat="1" ht="33.75" customHeight="1">
      <c r="A58" s="255"/>
      <c r="B58" s="225"/>
      <c r="C58" s="228"/>
      <c r="D58" s="228"/>
      <c r="E58" s="336"/>
      <c r="F58" s="27" t="s">
        <v>43</v>
      </c>
      <c r="G58" s="375"/>
      <c r="H58" s="375"/>
      <c r="I58" s="96">
        <v>41328</v>
      </c>
      <c r="J58" s="155"/>
      <c r="K58" s="96"/>
      <c r="L58" s="155"/>
      <c r="M58" s="96"/>
      <c r="N58" s="156"/>
      <c r="O58" s="157"/>
      <c r="P58" s="154"/>
      <c r="Q58" s="157"/>
      <c r="R58" s="187"/>
      <c r="S58" s="180"/>
      <c r="T58" s="180"/>
      <c r="U58" s="187"/>
      <c r="V58" s="187"/>
      <c r="W58" s="151"/>
      <c r="X58" s="213"/>
      <c r="Y58" s="474"/>
      <c r="Z58" s="147"/>
    </row>
    <row r="59" spans="1:26" s="1" customFormat="1" ht="28.5" customHeight="1">
      <c r="A59" s="255"/>
      <c r="B59" s="225"/>
      <c r="C59" s="228"/>
      <c r="D59" s="228"/>
      <c r="E59" s="336" t="s">
        <v>52</v>
      </c>
      <c r="F59" s="27" t="s">
        <v>42</v>
      </c>
      <c r="G59" s="374">
        <v>5.0000000000000002E-5</v>
      </c>
      <c r="H59" s="375">
        <v>5.0000000000000001E-4</v>
      </c>
      <c r="I59" s="96">
        <v>2</v>
      </c>
      <c r="J59" s="156">
        <f>(I59/I60)/100</f>
        <v>5.7887120115774238E-6</v>
      </c>
      <c r="K59" s="96"/>
      <c r="L59" s="155"/>
      <c r="M59" s="96"/>
      <c r="N59" s="156"/>
      <c r="O59" s="154">
        <v>1</v>
      </c>
      <c r="P59" s="154"/>
      <c r="Q59" s="186"/>
      <c r="R59" s="187"/>
      <c r="S59" s="179">
        <v>44927</v>
      </c>
      <c r="T59" s="179">
        <v>45016</v>
      </c>
      <c r="U59" s="187"/>
      <c r="V59" s="187"/>
      <c r="W59" s="151">
        <f>J59</f>
        <v>5.7887120115774238E-6</v>
      </c>
      <c r="X59" s="480">
        <f>O59</f>
        <v>1</v>
      </c>
      <c r="Y59" s="25"/>
      <c r="Z59" s="147"/>
    </row>
    <row r="60" spans="1:26" s="1" customFormat="1" ht="20.25" customHeight="1">
      <c r="A60" s="255"/>
      <c r="B60" s="225"/>
      <c r="C60" s="228"/>
      <c r="D60" s="228"/>
      <c r="E60" s="336"/>
      <c r="F60" s="27" t="s">
        <v>44</v>
      </c>
      <c r="G60" s="374"/>
      <c r="H60" s="375"/>
      <c r="I60" s="96">
        <v>3455</v>
      </c>
      <c r="J60" s="156"/>
      <c r="K60" s="96"/>
      <c r="L60" s="155"/>
      <c r="M60" s="96"/>
      <c r="N60" s="156"/>
      <c r="O60" s="154"/>
      <c r="P60" s="154"/>
      <c r="Q60" s="186"/>
      <c r="R60" s="187"/>
      <c r="S60" s="180"/>
      <c r="T60" s="180"/>
      <c r="U60" s="187"/>
      <c r="V60" s="187"/>
      <c r="W60" s="151"/>
      <c r="X60" s="213"/>
      <c r="Y60" s="25"/>
      <c r="Z60" s="147"/>
    </row>
    <row r="61" spans="1:26" s="1" customFormat="1" ht="51" customHeight="1">
      <c r="A61" s="255"/>
      <c r="B61" s="225"/>
      <c r="C61" s="228" t="s">
        <v>241</v>
      </c>
      <c r="D61" s="225" t="s">
        <v>75</v>
      </c>
      <c r="E61" s="336" t="s">
        <v>243</v>
      </c>
      <c r="F61" s="27" t="s">
        <v>242</v>
      </c>
      <c r="G61" s="73">
        <v>534</v>
      </c>
      <c r="H61" s="73">
        <v>560</v>
      </c>
      <c r="I61" s="96">
        <v>184</v>
      </c>
      <c r="J61" s="75">
        <v>1</v>
      </c>
      <c r="K61" s="78"/>
      <c r="L61" s="75"/>
      <c r="M61" s="78"/>
      <c r="N61" s="75"/>
      <c r="O61" s="33">
        <f>J61</f>
        <v>1</v>
      </c>
      <c r="P61" s="81"/>
      <c r="Q61" s="88"/>
      <c r="R61" s="60" t="s">
        <v>413</v>
      </c>
      <c r="S61" s="179">
        <v>44927</v>
      </c>
      <c r="T61" s="179">
        <v>45016</v>
      </c>
      <c r="U61" s="475" t="s">
        <v>414</v>
      </c>
      <c r="V61" s="565" t="s">
        <v>415</v>
      </c>
      <c r="W61" s="71">
        <v>1</v>
      </c>
      <c r="X61" s="72">
        <v>1</v>
      </c>
      <c r="Y61" s="25"/>
    </row>
    <row r="62" spans="1:26" s="1" customFormat="1" ht="39" customHeight="1" thickBot="1">
      <c r="A62" s="302"/>
      <c r="B62" s="306"/>
      <c r="C62" s="229"/>
      <c r="D62" s="306"/>
      <c r="E62" s="337"/>
      <c r="F62" s="41" t="s">
        <v>244</v>
      </c>
      <c r="G62" s="74">
        <v>2482</v>
      </c>
      <c r="H62" s="74">
        <v>2400</v>
      </c>
      <c r="I62" s="85">
        <v>215</v>
      </c>
      <c r="J62" s="119">
        <f>I62/H62</f>
        <v>8.9583333333333334E-2</v>
      </c>
      <c r="K62" s="38"/>
      <c r="L62" s="120"/>
      <c r="M62" s="38"/>
      <c r="N62" s="87"/>
      <c r="O62" s="34">
        <f>I62/800</f>
        <v>0.26874999999999999</v>
      </c>
      <c r="P62" s="92"/>
      <c r="Q62" s="121"/>
      <c r="R62" s="70" t="s">
        <v>416</v>
      </c>
      <c r="S62" s="563"/>
      <c r="T62" s="563"/>
      <c r="U62" s="564"/>
      <c r="V62" s="566"/>
      <c r="W62" s="42">
        <f>J62</f>
        <v>8.9583333333333334E-2</v>
      </c>
      <c r="X62" s="42">
        <v>0.2787</v>
      </c>
      <c r="Y62" s="29"/>
    </row>
    <row r="63" spans="1:26" s="1" customFormat="1" ht="71.25" customHeight="1">
      <c r="A63" s="254" t="s">
        <v>72</v>
      </c>
      <c r="B63" s="224" t="s">
        <v>73</v>
      </c>
      <c r="C63" s="224" t="s">
        <v>74</v>
      </c>
      <c r="D63" s="224" t="s">
        <v>75</v>
      </c>
      <c r="E63" s="221" t="s">
        <v>76</v>
      </c>
      <c r="F63" s="24" t="s">
        <v>77</v>
      </c>
      <c r="G63" s="280">
        <v>1</v>
      </c>
      <c r="H63" s="348">
        <v>1</v>
      </c>
      <c r="I63" s="122">
        <v>18</v>
      </c>
      <c r="J63" s="482">
        <f>I63/I64</f>
        <v>0.6</v>
      </c>
      <c r="K63" s="86"/>
      <c r="L63" s="412"/>
      <c r="M63" s="86"/>
      <c r="N63" s="412"/>
      <c r="O63" s="164">
        <f>J63</f>
        <v>0.6</v>
      </c>
      <c r="P63" s="164"/>
      <c r="Q63" s="164"/>
      <c r="R63" s="181" t="s">
        <v>282</v>
      </c>
      <c r="S63" s="185">
        <v>44927</v>
      </c>
      <c r="T63" s="158">
        <v>45046</v>
      </c>
      <c r="U63" s="181" t="s">
        <v>282</v>
      </c>
      <c r="V63" s="182" t="s">
        <v>283</v>
      </c>
      <c r="W63" s="412">
        <f>O63</f>
        <v>0.6</v>
      </c>
      <c r="X63" s="412">
        <v>1</v>
      </c>
      <c r="Y63" s="441" t="s">
        <v>333</v>
      </c>
      <c r="Z63" s="147"/>
    </row>
    <row r="64" spans="1:26" s="1" customFormat="1" ht="57" customHeight="1">
      <c r="A64" s="255"/>
      <c r="B64" s="225"/>
      <c r="C64" s="225"/>
      <c r="D64" s="225"/>
      <c r="E64" s="223"/>
      <c r="F64" s="21" t="s">
        <v>78</v>
      </c>
      <c r="G64" s="268"/>
      <c r="H64" s="319"/>
      <c r="I64" s="123">
        <v>30</v>
      </c>
      <c r="J64" s="208"/>
      <c r="K64" s="78"/>
      <c r="L64" s="167"/>
      <c r="M64" s="78"/>
      <c r="N64" s="167"/>
      <c r="O64" s="165"/>
      <c r="P64" s="165"/>
      <c r="Q64" s="165"/>
      <c r="R64" s="177"/>
      <c r="S64" s="154"/>
      <c r="T64" s="173"/>
      <c r="U64" s="177"/>
      <c r="V64" s="183"/>
      <c r="W64" s="167"/>
      <c r="X64" s="201"/>
      <c r="Y64" s="442"/>
      <c r="Z64" s="147"/>
    </row>
    <row r="65" spans="1:26" s="1" customFormat="1" ht="29.25" customHeight="1">
      <c r="A65" s="255"/>
      <c r="B65" s="225"/>
      <c r="C65" s="258" t="s">
        <v>261</v>
      </c>
      <c r="D65" s="228" t="s">
        <v>0</v>
      </c>
      <c r="E65" s="258" t="s">
        <v>262</v>
      </c>
      <c r="F65" s="21" t="s">
        <v>263</v>
      </c>
      <c r="G65" s="268">
        <v>0.75</v>
      </c>
      <c r="H65" s="268">
        <v>0.8</v>
      </c>
      <c r="I65" s="124">
        <v>12</v>
      </c>
      <c r="J65" s="208">
        <f>I65/I66</f>
        <v>0.38709677419354838</v>
      </c>
      <c r="K65" s="78"/>
      <c r="L65" s="167"/>
      <c r="M65" s="78"/>
      <c r="N65" s="167"/>
      <c r="O65" s="165">
        <v>1</v>
      </c>
      <c r="P65" s="165"/>
      <c r="Q65" s="165"/>
      <c r="R65" s="176" t="s">
        <v>284</v>
      </c>
      <c r="S65" s="174">
        <v>44927</v>
      </c>
      <c r="T65" s="176">
        <v>45046</v>
      </c>
      <c r="U65" s="177" t="s">
        <v>285</v>
      </c>
      <c r="V65" s="183" t="s">
        <v>283</v>
      </c>
      <c r="W65" s="167">
        <f>J65</f>
        <v>0.38709677419354838</v>
      </c>
      <c r="X65" s="167">
        <v>1</v>
      </c>
      <c r="Y65" s="434" t="s">
        <v>334</v>
      </c>
      <c r="Z65" s="147"/>
    </row>
    <row r="66" spans="1:26" s="1" customFormat="1" ht="84.75" customHeight="1">
      <c r="A66" s="255"/>
      <c r="B66" s="225"/>
      <c r="C66" s="258"/>
      <c r="D66" s="228"/>
      <c r="E66" s="258"/>
      <c r="F66" s="21" t="s">
        <v>78</v>
      </c>
      <c r="G66" s="268"/>
      <c r="H66" s="268"/>
      <c r="I66" s="124">
        <v>31</v>
      </c>
      <c r="J66" s="208"/>
      <c r="K66" s="78"/>
      <c r="L66" s="167"/>
      <c r="M66" s="78"/>
      <c r="N66" s="167"/>
      <c r="O66" s="165"/>
      <c r="P66" s="165"/>
      <c r="Q66" s="165"/>
      <c r="R66" s="173"/>
      <c r="S66" s="154"/>
      <c r="T66" s="173"/>
      <c r="U66" s="177"/>
      <c r="V66" s="183"/>
      <c r="W66" s="167"/>
      <c r="X66" s="201"/>
      <c r="Y66" s="434"/>
      <c r="Z66" s="147"/>
    </row>
    <row r="67" spans="1:26" s="1" customFormat="1" ht="49.5" customHeight="1">
      <c r="A67" s="255"/>
      <c r="B67" s="225"/>
      <c r="C67" s="223" t="s">
        <v>264</v>
      </c>
      <c r="D67" s="225" t="s">
        <v>0</v>
      </c>
      <c r="E67" s="223" t="s">
        <v>265</v>
      </c>
      <c r="F67" s="21" t="s">
        <v>263</v>
      </c>
      <c r="G67" s="268">
        <v>1</v>
      </c>
      <c r="H67" s="268">
        <v>1</v>
      </c>
      <c r="I67" s="124">
        <v>2</v>
      </c>
      <c r="J67" s="208">
        <f>I67/I68</f>
        <v>0.4</v>
      </c>
      <c r="K67" s="78"/>
      <c r="L67" s="167"/>
      <c r="M67" s="78"/>
      <c r="N67" s="167"/>
      <c r="O67" s="165">
        <f>100%</f>
        <v>1</v>
      </c>
      <c r="P67" s="165"/>
      <c r="Q67" s="165"/>
      <c r="R67" s="177" t="s">
        <v>286</v>
      </c>
      <c r="S67" s="174">
        <v>44927</v>
      </c>
      <c r="T67" s="176">
        <v>45046</v>
      </c>
      <c r="U67" s="177" t="s">
        <v>286</v>
      </c>
      <c r="V67" s="184" t="s">
        <v>287</v>
      </c>
      <c r="W67" s="167">
        <f>J67</f>
        <v>0.4</v>
      </c>
      <c r="X67" s="167">
        <v>1</v>
      </c>
      <c r="Y67" s="434" t="s">
        <v>335</v>
      </c>
      <c r="Z67" s="147"/>
    </row>
    <row r="68" spans="1:26" s="1" customFormat="1" ht="49.5" customHeight="1">
      <c r="A68" s="255"/>
      <c r="B68" s="225"/>
      <c r="C68" s="223"/>
      <c r="D68" s="225"/>
      <c r="E68" s="223"/>
      <c r="F68" s="21" t="s">
        <v>78</v>
      </c>
      <c r="G68" s="268"/>
      <c r="H68" s="268"/>
      <c r="I68" s="124">
        <v>5</v>
      </c>
      <c r="J68" s="208"/>
      <c r="K68" s="78"/>
      <c r="L68" s="167"/>
      <c r="M68" s="78"/>
      <c r="N68" s="167"/>
      <c r="O68" s="165"/>
      <c r="P68" s="165"/>
      <c r="Q68" s="165"/>
      <c r="R68" s="177"/>
      <c r="S68" s="154"/>
      <c r="T68" s="173"/>
      <c r="U68" s="177"/>
      <c r="V68" s="184"/>
      <c r="W68" s="167"/>
      <c r="X68" s="201"/>
      <c r="Y68" s="434"/>
      <c r="Z68" s="147"/>
    </row>
    <row r="69" spans="1:26" s="1" customFormat="1" ht="49.5" customHeight="1">
      <c r="A69" s="255"/>
      <c r="B69" s="225"/>
      <c r="C69" s="223" t="s">
        <v>266</v>
      </c>
      <c r="D69" s="225" t="s">
        <v>79</v>
      </c>
      <c r="E69" s="223" t="s">
        <v>266</v>
      </c>
      <c r="F69" s="21" t="s">
        <v>267</v>
      </c>
      <c r="G69" s="319">
        <v>0.6</v>
      </c>
      <c r="H69" s="268">
        <v>1</v>
      </c>
      <c r="I69" s="124">
        <v>4</v>
      </c>
      <c r="J69" s="208">
        <f>+I69/I70</f>
        <v>0.8</v>
      </c>
      <c r="K69" s="78"/>
      <c r="L69" s="167"/>
      <c r="M69" s="78"/>
      <c r="N69" s="167"/>
      <c r="O69" s="165">
        <v>1</v>
      </c>
      <c r="P69" s="165"/>
      <c r="Q69" s="165"/>
      <c r="R69" s="173" t="s">
        <v>288</v>
      </c>
      <c r="S69" s="174">
        <v>44927</v>
      </c>
      <c r="T69" s="176">
        <v>45046</v>
      </c>
      <c r="U69" s="177" t="s">
        <v>288</v>
      </c>
      <c r="V69" s="316" t="s">
        <v>287</v>
      </c>
      <c r="W69" s="167">
        <f>J69</f>
        <v>0.8</v>
      </c>
      <c r="X69" s="167">
        <v>1</v>
      </c>
      <c r="Y69" s="434" t="s">
        <v>336</v>
      </c>
      <c r="Z69" s="147"/>
    </row>
    <row r="70" spans="1:26" s="1" customFormat="1" ht="49.5" customHeight="1" thickBot="1">
      <c r="A70" s="302"/>
      <c r="B70" s="306"/>
      <c r="C70" s="218"/>
      <c r="D70" s="306"/>
      <c r="E70" s="218"/>
      <c r="F70" s="30" t="s">
        <v>268</v>
      </c>
      <c r="G70" s="351"/>
      <c r="H70" s="269"/>
      <c r="I70" s="125">
        <v>5</v>
      </c>
      <c r="J70" s="209"/>
      <c r="K70" s="38"/>
      <c r="L70" s="168"/>
      <c r="M70" s="38"/>
      <c r="N70" s="168"/>
      <c r="O70" s="166"/>
      <c r="P70" s="166"/>
      <c r="Q70" s="166"/>
      <c r="R70" s="161"/>
      <c r="S70" s="175"/>
      <c r="T70" s="161"/>
      <c r="U70" s="178"/>
      <c r="V70" s="551"/>
      <c r="W70" s="168"/>
      <c r="X70" s="220"/>
      <c r="Y70" s="440"/>
      <c r="Z70" s="147"/>
    </row>
    <row r="71" spans="1:26" s="1" customFormat="1" ht="21.75" customHeight="1">
      <c r="A71" s="143" t="s">
        <v>237</v>
      </c>
      <c r="B71" s="224" t="s">
        <v>227</v>
      </c>
      <c r="C71" s="221" t="s">
        <v>128</v>
      </c>
      <c r="D71" s="219" t="s">
        <v>229</v>
      </c>
      <c r="E71" s="221" t="s">
        <v>269</v>
      </c>
      <c r="F71" s="24" t="s">
        <v>270</v>
      </c>
      <c r="G71" s="350">
        <v>0.84830000000000005</v>
      </c>
      <c r="H71" s="496">
        <v>0.9</v>
      </c>
      <c r="I71" s="86" t="s">
        <v>424</v>
      </c>
      <c r="J71" s="412">
        <v>0.86729999999999996</v>
      </c>
      <c r="K71" s="86"/>
      <c r="L71" s="412"/>
      <c r="M71" s="86"/>
      <c r="N71" s="412"/>
      <c r="O71" s="164"/>
      <c r="P71" s="164"/>
      <c r="Q71" s="164"/>
      <c r="R71" s="160" t="s">
        <v>426</v>
      </c>
      <c r="S71" s="185">
        <v>44927</v>
      </c>
      <c r="T71" s="158">
        <v>45046</v>
      </c>
      <c r="U71" s="160" t="s">
        <v>427</v>
      </c>
      <c r="V71" s="587" t="s">
        <v>437</v>
      </c>
      <c r="W71" s="162">
        <f>J71</f>
        <v>0.86729999999999996</v>
      </c>
      <c r="X71" s="162">
        <f>W71</f>
        <v>0.86729999999999996</v>
      </c>
      <c r="Y71" s="160" t="s">
        <v>427</v>
      </c>
    </row>
    <row r="72" spans="1:26" s="1" customFormat="1" ht="29.25" customHeight="1" thickBot="1">
      <c r="A72" s="144"/>
      <c r="B72" s="225"/>
      <c r="C72" s="218"/>
      <c r="D72" s="220"/>
      <c r="E72" s="218"/>
      <c r="F72" s="30" t="s">
        <v>271</v>
      </c>
      <c r="G72" s="314"/>
      <c r="H72" s="497"/>
      <c r="I72" s="38">
        <v>701</v>
      </c>
      <c r="J72" s="168"/>
      <c r="K72" s="38"/>
      <c r="L72" s="168"/>
      <c r="M72" s="38"/>
      <c r="N72" s="168"/>
      <c r="O72" s="166"/>
      <c r="P72" s="166"/>
      <c r="Q72" s="166"/>
      <c r="R72" s="161"/>
      <c r="S72" s="175"/>
      <c r="T72" s="159"/>
      <c r="U72" s="161"/>
      <c r="V72" s="588"/>
      <c r="W72" s="163"/>
      <c r="X72" s="163"/>
      <c r="Y72" s="161"/>
    </row>
    <row r="73" spans="1:26" s="1" customFormat="1" ht="24.75" customHeight="1">
      <c r="A73" s="144"/>
      <c r="B73" s="343"/>
      <c r="C73" s="339" t="s">
        <v>228</v>
      </c>
      <c r="D73" s="215"/>
      <c r="E73" s="221" t="s">
        <v>230</v>
      </c>
      <c r="F73" s="24" t="s">
        <v>233</v>
      </c>
      <c r="G73" s="370">
        <v>0.22900000000000001</v>
      </c>
      <c r="H73" s="496">
        <v>0.15</v>
      </c>
      <c r="I73" s="84" t="s">
        <v>425</v>
      </c>
      <c r="J73" s="593">
        <v>0.20799999999999999</v>
      </c>
      <c r="K73" s="20"/>
      <c r="L73" s="20"/>
      <c r="M73" s="20"/>
      <c r="N73" s="20"/>
      <c r="O73" s="164"/>
      <c r="P73" s="164"/>
      <c r="Q73" s="164"/>
      <c r="R73" s="202" t="s">
        <v>428</v>
      </c>
      <c r="S73" s="185">
        <v>44927</v>
      </c>
      <c r="T73" s="620">
        <v>45046</v>
      </c>
      <c r="U73" s="591" t="s">
        <v>429</v>
      </c>
      <c r="V73" s="589" t="s">
        <v>430</v>
      </c>
      <c r="W73" s="162">
        <f t="shared" ref="W73:X73" si="1">J73</f>
        <v>0.20799999999999999</v>
      </c>
      <c r="X73" s="162">
        <f t="shared" ref="X73" si="2">W73</f>
        <v>0.20799999999999999</v>
      </c>
      <c r="Y73" s="591" t="s">
        <v>429</v>
      </c>
    </row>
    <row r="74" spans="1:26" s="1" customFormat="1" ht="23.25" customHeight="1" thickBot="1">
      <c r="A74" s="144"/>
      <c r="B74" s="343"/>
      <c r="C74" s="341"/>
      <c r="D74" s="344"/>
      <c r="E74" s="222"/>
      <c r="F74" s="37" t="s">
        <v>234</v>
      </c>
      <c r="G74" s="371"/>
      <c r="H74" s="498"/>
      <c r="I74" s="91">
        <v>4002943</v>
      </c>
      <c r="J74" s="596"/>
      <c r="K74" s="32"/>
      <c r="L74" s="32"/>
      <c r="M74" s="32"/>
      <c r="N74" s="32"/>
      <c r="O74" s="204"/>
      <c r="P74" s="204"/>
      <c r="Q74" s="204"/>
      <c r="R74" s="625"/>
      <c r="S74" s="411"/>
      <c r="T74" s="621"/>
      <c r="U74" s="592"/>
      <c r="V74" s="590"/>
      <c r="W74" s="163"/>
      <c r="X74" s="163"/>
      <c r="Y74" s="592"/>
    </row>
    <row r="75" spans="1:26" s="1" customFormat="1" ht="23.25" customHeight="1">
      <c r="A75" s="144"/>
      <c r="B75" s="225"/>
      <c r="C75" s="335" t="s">
        <v>231</v>
      </c>
      <c r="D75" s="345" t="s">
        <v>229</v>
      </c>
      <c r="E75" s="217" t="s">
        <v>232</v>
      </c>
      <c r="F75" s="40" t="s">
        <v>235</v>
      </c>
      <c r="G75" s="378">
        <v>0.97950000000000004</v>
      </c>
      <c r="H75" s="499">
        <v>0.98360000000000003</v>
      </c>
      <c r="I75" s="90">
        <v>4419</v>
      </c>
      <c r="J75" s="595">
        <v>0.88890000000000002</v>
      </c>
      <c r="K75" s="57"/>
      <c r="L75" s="57"/>
      <c r="M75" s="57"/>
      <c r="N75" s="57"/>
      <c r="O75" s="205"/>
      <c r="P75" s="205"/>
      <c r="Q75" s="205"/>
      <c r="R75" s="586" t="s">
        <v>431</v>
      </c>
      <c r="S75" s="622">
        <v>44927</v>
      </c>
      <c r="T75" s="623">
        <v>45046</v>
      </c>
      <c r="U75" s="619" t="s">
        <v>432</v>
      </c>
      <c r="V75" s="602" t="s">
        <v>433</v>
      </c>
      <c r="W75" s="162">
        <f t="shared" ref="W75:X81" si="3">J75</f>
        <v>0.88890000000000002</v>
      </c>
      <c r="X75" s="162">
        <f t="shared" ref="X75" si="4">W75</f>
        <v>0.88890000000000002</v>
      </c>
      <c r="Y75" s="602" t="s">
        <v>432</v>
      </c>
    </row>
    <row r="76" spans="1:26" s="1" customFormat="1" ht="23.25" customHeight="1" thickBot="1">
      <c r="A76" s="144"/>
      <c r="B76" s="306"/>
      <c r="C76" s="306"/>
      <c r="D76" s="220"/>
      <c r="E76" s="218"/>
      <c r="F76" s="30" t="s">
        <v>236</v>
      </c>
      <c r="G76" s="314"/>
      <c r="H76" s="500"/>
      <c r="I76" s="89">
        <v>4968</v>
      </c>
      <c r="J76" s="595"/>
      <c r="K76" s="28"/>
      <c r="L76" s="28"/>
      <c r="M76" s="28"/>
      <c r="N76" s="28"/>
      <c r="O76" s="166"/>
      <c r="P76" s="166"/>
      <c r="Q76" s="166"/>
      <c r="R76" s="203"/>
      <c r="S76" s="175"/>
      <c r="T76" s="176"/>
      <c r="U76" s="619"/>
      <c r="V76" s="603"/>
      <c r="W76" s="163"/>
      <c r="X76" s="163"/>
      <c r="Y76" s="603"/>
    </row>
    <row r="77" spans="1:26" s="1" customFormat="1" ht="48" customHeight="1">
      <c r="A77" s="145"/>
      <c r="B77" s="339" t="s">
        <v>150</v>
      </c>
      <c r="C77" s="224" t="s">
        <v>158</v>
      </c>
      <c r="D77" s="281" t="s">
        <v>22</v>
      </c>
      <c r="E77" s="342" t="s">
        <v>167</v>
      </c>
      <c r="F77" s="58" t="s">
        <v>168</v>
      </c>
      <c r="G77" s="350">
        <v>0.5333</v>
      </c>
      <c r="H77" s="413">
        <v>1</v>
      </c>
      <c r="I77" s="142">
        <v>0.02</v>
      </c>
      <c r="J77" s="593">
        <v>0.4</v>
      </c>
      <c r="K77" s="20"/>
      <c r="L77" s="20"/>
      <c r="M77" s="20"/>
      <c r="N77" s="20"/>
      <c r="O77" s="387"/>
      <c r="P77" s="206"/>
      <c r="Q77" s="165"/>
      <c r="R77" s="607" t="s">
        <v>434</v>
      </c>
      <c r="S77" s="624">
        <v>44927</v>
      </c>
      <c r="T77" s="612">
        <v>45046</v>
      </c>
      <c r="U77" s="614" t="s">
        <v>435</v>
      </c>
      <c r="V77" s="617" t="s">
        <v>436</v>
      </c>
      <c r="W77" s="162">
        <f t="shared" si="3"/>
        <v>0.4</v>
      </c>
      <c r="X77" s="600">
        <f>W77</f>
        <v>0.4</v>
      </c>
      <c r="Y77" s="604" t="s">
        <v>438</v>
      </c>
    </row>
    <row r="78" spans="1:26" s="1" customFormat="1" ht="46.5" customHeight="1" thickBot="1">
      <c r="A78" s="145"/>
      <c r="B78" s="340"/>
      <c r="C78" s="225"/>
      <c r="D78" s="228"/>
      <c r="E78" s="227"/>
      <c r="F78" s="27" t="s">
        <v>169</v>
      </c>
      <c r="G78" s="313"/>
      <c r="H78" s="383"/>
      <c r="I78" s="126">
        <v>0.05</v>
      </c>
      <c r="J78" s="594"/>
      <c r="K78" s="22"/>
      <c r="L78" s="22"/>
      <c r="M78" s="22"/>
      <c r="N78" s="22"/>
      <c r="O78" s="388"/>
      <c r="P78" s="206"/>
      <c r="Q78" s="165"/>
      <c r="R78" s="608"/>
      <c r="S78" s="611"/>
      <c r="T78" s="613"/>
      <c r="U78" s="615"/>
      <c r="V78" s="617"/>
      <c r="W78" s="163"/>
      <c r="X78" s="601"/>
      <c r="Y78" s="605"/>
    </row>
    <row r="79" spans="1:26" s="1" customFormat="1" ht="40.5" customHeight="1">
      <c r="A79" s="145"/>
      <c r="B79" s="340"/>
      <c r="C79" s="225"/>
      <c r="D79" s="228"/>
      <c r="E79" s="227" t="s">
        <v>170</v>
      </c>
      <c r="F79" s="27" t="s">
        <v>171</v>
      </c>
      <c r="G79" s="313">
        <v>0.4667</v>
      </c>
      <c r="H79" s="383">
        <v>1</v>
      </c>
      <c r="I79" s="126">
        <v>0.02</v>
      </c>
      <c r="J79" s="597">
        <v>0.4</v>
      </c>
      <c r="K79" s="22"/>
      <c r="L79" s="22"/>
      <c r="M79" s="22"/>
      <c r="N79" s="22"/>
      <c r="O79" s="388"/>
      <c r="P79" s="206"/>
      <c r="Q79" s="165"/>
      <c r="R79" s="608"/>
      <c r="S79" s="610">
        <v>44927</v>
      </c>
      <c r="T79" s="612">
        <v>45046</v>
      </c>
      <c r="U79" s="615"/>
      <c r="V79" s="617"/>
      <c r="W79" s="162">
        <f t="shared" si="3"/>
        <v>0.4</v>
      </c>
      <c r="X79" s="600">
        <f t="shared" ref="X79" si="5">W79</f>
        <v>0.4</v>
      </c>
      <c r="Y79" s="605"/>
    </row>
    <row r="80" spans="1:26" s="1" customFormat="1" ht="48" customHeight="1" thickBot="1">
      <c r="A80" s="145"/>
      <c r="B80" s="340"/>
      <c r="C80" s="225"/>
      <c r="D80" s="228"/>
      <c r="E80" s="227"/>
      <c r="F80" s="27" t="s">
        <v>172</v>
      </c>
      <c r="G80" s="313"/>
      <c r="H80" s="383"/>
      <c r="I80" s="126">
        <v>0.05</v>
      </c>
      <c r="J80" s="594"/>
      <c r="K80" s="22"/>
      <c r="L80" s="22"/>
      <c r="M80" s="22"/>
      <c r="N80" s="22"/>
      <c r="O80" s="388"/>
      <c r="P80" s="206"/>
      <c r="Q80" s="165"/>
      <c r="R80" s="608"/>
      <c r="S80" s="611"/>
      <c r="T80" s="613"/>
      <c r="U80" s="615"/>
      <c r="V80" s="617"/>
      <c r="W80" s="163"/>
      <c r="X80" s="601"/>
      <c r="Y80" s="605"/>
    </row>
    <row r="81" spans="1:25" s="1" customFormat="1" ht="39" customHeight="1">
      <c r="A81" s="145"/>
      <c r="B81" s="340"/>
      <c r="C81" s="225"/>
      <c r="D81" s="228"/>
      <c r="E81" s="227" t="s">
        <v>173</v>
      </c>
      <c r="F81" s="27" t="s">
        <v>174</v>
      </c>
      <c r="G81" s="268">
        <v>0.5222</v>
      </c>
      <c r="H81" s="383">
        <v>1</v>
      </c>
      <c r="I81" s="126">
        <v>0.02</v>
      </c>
      <c r="J81" s="597">
        <v>0.4</v>
      </c>
      <c r="K81" s="22"/>
      <c r="L81" s="22"/>
      <c r="M81" s="22"/>
      <c r="N81" s="22"/>
      <c r="O81" s="388"/>
      <c r="P81" s="206"/>
      <c r="Q81" s="165"/>
      <c r="R81" s="608"/>
      <c r="S81" s="610">
        <v>44927</v>
      </c>
      <c r="T81" s="612">
        <v>45046</v>
      </c>
      <c r="U81" s="615"/>
      <c r="V81" s="617"/>
      <c r="W81" s="162">
        <f t="shared" si="3"/>
        <v>0.4</v>
      </c>
      <c r="X81" s="600">
        <f t="shared" ref="X81" si="6">W81</f>
        <v>0.4</v>
      </c>
      <c r="Y81" s="605"/>
    </row>
    <row r="82" spans="1:25" s="1" customFormat="1" ht="42" customHeight="1" thickBot="1">
      <c r="A82" s="146"/>
      <c r="B82" s="341"/>
      <c r="C82" s="226"/>
      <c r="D82" s="275"/>
      <c r="E82" s="346"/>
      <c r="F82" s="39" t="s">
        <v>175</v>
      </c>
      <c r="G82" s="325"/>
      <c r="H82" s="384"/>
      <c r="I82" s="127">
        <v>0.05</v>
      </c>
      <c r="J82" s="596"/>
      <c r="K82" s="32"/>
      <c r="L82" s="32"/>
      <c r="M82" s="32"/>
      <c r="N82" s="32"/>
      <c r="O82" s="389"/>
      <c r="P82" s="207"/>
      <c r="Q82" s="204"/>
      <c r="R82" s="609"/>
      <c r="S82" s="611"/>
      <c r="T82" s="613"/>
      <c r="U82" s="616"/>
      <c r="V82" s="618"/>
      <c r="W82" s="163"/>
      <c r="X82" s="601"/>
      <c r="Y82" s="606"/>
    </row>
    <row r="83" spans="1:25" s="1" customFormat="1" ht="30.75" customHeight="1">
      <c r="A83" s="332" t="s">
        <v>148</v>
      </c>
      <c r="B83" s="333" t="s">
        <v>123</v>
      </c>
      <c r="C83" s="320" t="s">
        <v>124</v>
      </c>
      <c r="D83" s="320" t="s">
        <v>22</v>
      </c>
      <c r="E83" s="338" t="s">
        <v>125</v>
      </c>
      <c r="F83" s="31" t="s">
        <v>126</v>
      </c>
      <c r="G83" s="381">
        <v>1</v>
      </c>
      <c r="H83" s="276">
        <v>1</v>
      </c>
      <c r="I83" s="128">
        <v>44602</v>
      </c>
      <c r="J83" s="483">
        <f>I83/I84</f>
        <v>1</v>
      </c>
      <c r="K83" s="57"/>
      <c r="L83" s="57"/>
      <c r="M83" s="57"/>
      <c r="N83" s="57"/>
      <c r="O83" s="205">
        <f>J83</f>
        <v>1</v>
      </c>
      <c r="P83" s="212"/>
      <c r="Q83" s="57"/>
      <c r="R83" s="190" t="s">
        <v>301</v>
      </c>
      <c r="S83" s="192">
        <v>44927</v>
      </c>
      <c r="T83" s="192">
        <v>45016</v>
      </c>
      <c r="U83" s="190" t="s">
        <v>302</v>
      </c>
      <c r="V83" s="190" t="s">
        <v>303</v>
      </c>
      <c r="W83" s="580">
        <f>O83+P83+Q83</f>
        <v>1</v>
      </c>
      <c r="X83" s="580">
        <v>1</v>
      </c>
      <c r="Y83" s="581" t="s">
        <v>304</v>
      </c>
    </row>
    <row r="84" spans="1:25" s="1" customFormat="1" ht="25.5" customHeight="1">
      <c r="A84" s="255"/>
      <c r="B84" s="258"/>
      <c r="C84" s="228"/>
      <c r="D84" s="228"/>
      <c r="E84" s="336"/>
      <c r="F84" s="36" t="s">
        <v>127</v>
      </c>
      <c r="G84" s="319"/>
      <c r="H84" s="268"/>
      <c r="I84" s="129">
        <v>44602</v>
      </c>
      <c r="J84" s="396"/>
      <c r="K84" s="22"/>
      <c r="L84" s="22"/>
      <c r="M84" s="22"/>
      <c r="N84" s="22"/>
      <c r="O84" s="165"/>
      <c r="P84" s="213"/>
      <c r="Q84" s="22"/>
      <c r="R84" s="191"/>
      <c r="S84" s="193"/>
      <c r="T84" s="193"/>
      <c r="U84" s="191"/>
      <c r="V84" s="191"/>
      <c r="W84" s="193"/>
      <c r="X84" s="193"/>
      <c r="Y84" s="568"/>
    </row>
    <row r="85" spans="1:25" s="1" customFormat="1" ht="24.75" customHeight="1">
      <c r="A85" s="255"/>
      <c r="B85" s="258"/>
      <c r="C85" s="228" t="s">
        <v>128</v>
      </c>
      <c r="D85" s="320" t="s">
        <v>75</v>
      </c>
      <c r="E85" s="261" t="s">
        <v>129</v>
      </c>
      <c r="F85" s="228" t="s">
        <v>226</v>
      </c>
      <c r="G85" s="379">
        <v>2.89</v>
      </c>
      <c r="H85" s="268" t="s">
        <v>272</v>
      </c>
      <c r="I85" s="130">
        <v>27.02</v>
      </c>
      <c r="J85" s="392">
        <f>I85/I86</f>
        <v>3.0022222222222221</v>
      </c>
      <c r="K85" s="22"/>
      <c r="L85" s="22"/>
      <c r="M85" s="22"/>
      <c r="N85" s="22"/>
      <c r="O85" s="165">
        <v>1</v>
      </c>
      <c r="P85" s="213"/>
      <c r="Q85" s="22"/>
      <c r="R85" s="191" t="s">
        <v>301</v>
      </c>
      <c r="S85" s="194">
        <v>44927</v>
      </c>
      <c r="T85" s="194">
        <v>45016</v>
      </c>
      <c r="U85" s="191" t="s">
        <v>305</v>
      </c>
      <c r="V85" s="191" t="s">
        <v>306</v>
      </c>
      <c r="W85" s="567">
        <f>O85+P85+Q85</f>
        <v>1</v>
      </c>
      <c r="X85" s="567">
        <v>1</v>
      </c>
      <c r="Y85" s="568" t="s">
        <v>307</v>
      </c>
    </row>
    <row r="86" spans="1:25" s="1" customFormat="1" ht="18" customHeight="1">
      <c r="A86" s="255"/>
      <c r="B86" s="258"/>
      <c r="C86" s="228"/>
      <c r="D86" s="228"/>
      <c r="E86" s="261"/>
      <c r="F86" s="228"/>
      <c r="G86" s="379"/>
      <c r="H86" s="268"/>
      <c r="I86" s="129">
        <v>9</v>
      </c>
      <c r="J86" s="393"/>
      <c r="K86" s="22"/>
      <c r="L86" s="22"/>
      <c r="M86" s="22"/>
      <c r="N86" s="22"/>
      <c r="O86" s="165"/>
      <c r="P86" s="213"/>
      <c r="Q86" s="22"/>
      <c r="R86" s="191"/>
      <c r="S86" s="193"/>
      <c r="T86" s="193"/>
      <c r="U86" s="191"/>
      <c r="V86" s="191"/>
      <c r="W86" s="567"/>
      <c r="X86" s="567"/>
      <c r="Y86" s="568"/>
    </row>
    <row r="87" spans="1:25" s="1" customFormat="1" ht="29.25" customHeight="1">
      <c r="A87" s="255"/>
      <c r="B87" s="258"/>
      <c r="C87" s="225" t="s">
        <v>130</v>
      </c>
      <c r="D87" s="228" t="s">
        <v>22</v>
      </c>
      <c r="E87" s="336" t="s">
        <v>131</v>
      </c>
      <c r="F87" s="36" t="s">
        <v>132</v>
      </c>
      <c r="G87" s="382">
        <v>0.97950000000000004</v>
      </c>
      <c r="H87" s="313">
        <v>0.98360000000000003</v>
      </c>
      <c r="I87" s="129">
        <v>23.55</v>
      </c>
      <c r="J87" s="188">
        <f>I87/I88</f>
        <v>0.98125000000000007</v>
      </c>
      <c r="K87" s="22"/>
      <c r="L87" s="22"/>
      <c r="M87" s="22"/>
      <c r="N87" s="22"/>
      <c r="O87" s="165">
        <v>1</v>
      </c>
      <c r="P87" s="213"/>
      <c r="Q87" s="22"/>
      <c r="R87" s="191" t="s">
        <v>301</v>
      </c>
      <c r="S87" s="194">
        <v>44927</v>
      </c>
      <c r="T87" s="194">
        <v>45016</v>
      </c>
      <c r="U87" s="191" t="s">
        <v>308</v>
      </c>
      <c r="V87" s="191" t="s">
        <v>309</v>
      </c>
      <c r="W87" s="567">
        <f>J87</f>
        <v>0.98125000000000007</v>
      </c>
      <c r="X87" s="567">
        <f>O87</f>
        <v>1</v>
      </c>
      <c r="Y87" s="568" t="s">
        <v>310</v>
      </c>
    </row>
    <row r="88" spans="1:25" s="1" customFormat="1" ht="17.25" customHeight="1">
      <c r="A88" s="255"/>
      <c r="B88" s="258"/>
      <c r="C88" s="225"/>
      <c r="D88" s="228"/>
      <c r="E88" s="336"/>
      <c r="F88" s="36">
        <v>24</v>
      </c>
      <c r="G88" s="382"/>
      <c r="H88" s="313"/>
      <c r="I88" s="129">
        <v>24</v>
      </c>
      <c r="J88" s="394"/>
      <c r="K88" s="22"/>
      <c r="L88" s="22"/>
      <c r="M88" s="22"/>
      <c r="N88" s="22"/>
      <c r="O88" s="165"/>
      <c r="P88" s="213"/>
      <c r="Q88" s="22"/>
      <c r="R88" s="191"/>
      <c r="S88" s="193"/>
      <c r="T88" s="193"/>
      <c r="U88" s="191"/>
      <c r="V88" s="191"/>
      <c r="W88" s="567"/>
      <c r="X88" s="567"/>
      <c r="Y88" s="568"/>
    </row>
    <row r="89" spans="1:25" s="1" customFormat="1" ht="21.75" customHeight="1">
      <c r="A89" s="255"/>
      <c r="B89" s="258"/>
      <c r="C89" s="225" t="s">
        <v>133</v>
      </c>
      <c r="D89" s="228" t="s">
        <v>22</v>
      </c>
      <c r="E89" s="336" t="s">
        <v>134</v>
      </c>
      <c r="F89" s="36" t="s">
        <v>135</v>
      </c>
      <c r="G89" s="326">
        <v>0.32400000000000001</v>
      </c>
      <c r="H89" s="319">
        <v>1</v>
      </c>
      <c r="I89" s="131">
        <v>2118476</v>
      </c>
      <c r="J89" s="188">
        <f>((I90-I89)/I90)</f>
        <v>0.34453238399778685</v>
      </c>
      <c r="K89" s="22"/>
      <c r="L89" s="22"/>
      <c r="M89" s="22"/>
      <c r="N89" s="22"/>
      <c r="O89" s="165">
        <f>G89/J89</f>
        <v>0.94040506799523749</v>
      </c>
      <c r="P89" s="213"/>
      <c r="Q89" s="22"/>
      <c r="R89" s="191" t="s">
        <v>301</v>
      </c>
      <c r="S89" s="194">
        <v>44927</v>
      </c>
      <c r="T89" s="194">
        <v>45016</v>
      </c>
      <c r="U89" s="191" t="s">
        <v>311</v>
      </c>
      <c r="V89" s="191" t="s">
        <v>312</v>
      </c>
      <c r="W89" s="567">
        <f>J89</f>
        <v>0.34453238399778685</v>
      </c>
      <c r="X89" s="567">
        <f>O89</f>
        <v>0.94040506799523749</v>
      </c>
      <c r="Y89" s="568" t="s">
        <v>313</v>
      </c>
    </row>
    <row r="90" spans="1:25" s="1" customFormat="1" ht="20.25" customHeight="1">
      <c r="A90" s="255"/>
      <c r="B90" s="258"/>
      <c r="C90" s="225"/>
      <c r="D90" s="228"/>
      <c r="E90" s="336"/>
      <c r="F90" s="36" t="s">
        <v>136</v>
      </c>
      <c r="G90" s="326"/>
      <c r="H90" s="319"/>
      <c r="I90" s="132">
        <v>3232007.1171797556</v>
      </c>
      <c r="J90" s="394"/>
      <c r="K90" s="22"/>
      <c r="L90" s="22"/>
      <c r="M90" s="22"/>
      <c r="N90" s="22"/>
      <c r="O90" s="165"/>
      <c r="P90" s="213"/>
      <c r="Q90" s="22"/>
      <c r="R90" s="191"/>
      <c r="S90" s="193"/>
      <c r="T90" s="193"/>
      <c r="U90" s="191"/>
      <c r="V90" s="191"/>
      <c r="W90" s="567"/>
      <c r="X90" s="193"/>
      <c r="Y90" s="568"/>
    </row>
    <row r="91" spans="1:25" s="1" customFormat="1" ht="28.5" customHeight="1">
      <c r="A91" s="255"/>
      <c r="B91" s="258"/>
      <c r="C91" s="228" t="s">
        <v>137</v>
      </c>
      <c r="D91" s="228" t="s">
        <v>79</v>
      </c>
      <c r="E91" s="261" t="s">
        <v>138</v>
      </c>
      <c r="F91" s="36" t="s">
        <v>139</v>
      </c>
      <c r="G91" s="379">
        <v>0.18</v>
      </c>
      <c r="H91" s="379">
        <v>0.14000000000000001</v>
      </c>
      <c r="I91" s="129">
        <v>107</v>
      </c>
      <c r="J91" s="188">
        <f>I91/I92</f>
        <v>2.3989955607371868E-3</v>
      </c>
      <c r="K91" s="22"/>
      <c r="L91" s="22"/>
      <c r="M91" s="22"/>
      <c r="N91" s="22"/>
      <c r="O91" s="152">
        <v>1</v>
      </c>
      <c r="P91" s="213"/>
      <c r="Q91" s="22"/>
      <c r="R91" s="191" t="s">
        <v>301</v>
      </c>
      <c r="S91" s="194">
        <v>44927</v>
      </c>
      <c r="T91" s="194">
        <v>45016</v>
      </c>
      <c r="U91" s="191" t="s">
        <v>314</v>
      </c>
      <c r="V91" s="191" t="s">
        <v>315</v>
      </c>
      <c r="W91" s="585">
        <f>J91</f>
        <v>2.3989955607371868E-3</v>
      </c>
      <c r="X91" s="567">
        <v>1</v>
      </c>
      <c r="Y91" s="568" t="s">
        <v>316</v>
      </c>
    </row>
    <row r="92" spans="1:25" s="1" customFormat="1" ht="24.75" customHeight="1">
      <c r="A92" s="255"/>
      <c r="B92" s="258"/>
      <c r="C92" s="228"/>
      <c r="D92" s="228"/>
      <c r="E92" s="261"/>
      <c r="F92" s="36" t="s">
        <v>140</v>
      </c>
      <c r="G92" s="379"/>
      <c r="H92" s="379"/>
      <c r="I92" s="128">
        <f>I83</f>
        <v>44602</v>
      </c>
      <c r="J92" s="394"/>
      <c r="K92" s="22"/>
      <c r="L92" s="22"/>
      <c r="M92" s="22"/>
      <c r="N92" s="22"/>
      <c r="O92" s="152"/>
      <c r="P92" s="213"/>
      <c r="Q92" s="22"/>
      <c r="R92" s="191"/>
      <c r="S92" s="193"/>
      <c r="T92" s="193"/>
      <c r="U92" s="191"/>
      <c r="V92" s="191"/>
      <c r="W92" s="585"/>
      <c r="X92" s="193"/>
      <c r="Y92" s="568"/>
    </row>
    <row r="93" spans="1:25" s="1" customFormat="1" ht="27.75" customHeight="1">
      <c r="A93" s="255"/>
      <c r="B93" s="258"/>
      <c r="C93" s="228" t="s">
        <v>141</v>
      </c>
      <c r="D93" s="228" t="s">
        <v>75</v>
      </c>
      <c r="E93" s="223" t="s">
        <v>247</v>
      </c>
      <c r="F93" s="36" t="s">
        <v>142</v>
      </c>
      <c r="G93" s="301">
        <v>1</v>
      </c>
      <c r="H93" s="408">
        <v>1</v>
      </c>
      <c r="I93" s="129">
        <v>606</v>
      </c>
      <c r="J93" s="395">
        <f>I93/I94</f>
        <v>1</v>
      </c>
      <c r="K93" s="22"/>
      <c r="L93" s="22"/>
      <c r="M93" s="22"/>
      <c r="N93" s="22"/>
      <c r="O93" s="165">
        <f t="shared" ref="O93" si="7">J93</f>
        <v>1</v>
      </c>
      <c r="P93" s="213"/>
      <c r="Q93" s="22"/>
      <c r="R93" s="191" t="s">
        <v>301</v>
      </c>
      <c r="S93" s="194">
        <v>44927</v>
      </c>
      <c r="T93" s="194">
        <v>45016</v>
      </c>
      <c r="U93" s="191" t="s">
        <v>317</v>
      </c>
      <c r="V93" s="191" t="s">
        <v>318</v>
      </c>
      <c r="W93" s="567">
        <f>O93+P93+Q93</f>
        <v>1</v>
      </c>
      <c r="X93" s="567">
        <f>W93/H93</f>
        <v>1</v>
      </c>
      <c r="Y93" s="568" t="s">
        <v>319</v>
      </c>
    </row>
    <row r="94" spans="1:25" s="1" customFormat="1" ht="20.25" customHeight="1">
      <c r="A94" s="255"/>
      <c r="B94" s="258"/>
      <c r="C94" s="228"/>
      <c r="D94" s="228"/>
      <c r="E94" s="223"/>
      <c r="F94" s="36" t="s">
        <v>143</v>
      </c>
      <c r="G94" s="301"/>
      <c r="H94" s="408"/>
      <c r="I94" s="129">
        <v>606</v>
      </c>
      <c r="J94" s="396"/>
      <c r="K94" s="22"/>
      <c r="L94" s="22"/>
      <c r="M94" s="22"/>
      <c r="N94" s="22"/>
      <c r="O94" s="165"/>
      <c r="P94" s="213"/>
      <c r="Q94" s="22"/>
      <c r="R94" s="191"/>
      <c r="S94" s="193"/>
      <c r="T94" s="193"/>
      <c r="U94" s="191"/>
      <c r="V94" s="191"/>
      <c r="W94" s="567"/>
      <c r="X94" s="193"/>
      <c r="Y94" s="568"/>
    </row>
    <row r="95" spans="1:25" s="1" customFormat="1" ht="28.5" customHeight="1">
      <c r="A95" s="255"/>
      <c r="B95" s="258"/>
      <c r="C95" s="228" t="s">
        <v>144</v>
      </c>
      <c r="D95" s="228" t="s">
        <v>22</v>
      </c>
      <c r="E95" s="336" t="s">
        <v>145</v>
      </c>
      <c r="F95" s="36" t="s">
        <v>146</v>
      </c>
      <c r="G95" s="327">
        <v>896</v>
      </c>
      <c r="H95" s="385">
        <v>12525.66</v>
      </c>
      <c r="I95" s="129">
        <v>0</v>
      </c>
      <c r="J95" s="397">
        <v>0</v>
      </c>
      <c r="K95" s="22"/>
      <c r="L95" s="22"/>
      <c r="M95" s="22"/>
      <c r="N95" s="22"/>
      <c r="O95" s="165">
        <f t="shared" ref="O95" si="8">J95</f>
        <v>0</v>
      </c>
      <c r="P95" s="213"/>
      <c r="Q95" s="22"/>
      <c r="R95" s="191" t="s">
        <v>301</v>
      </c>
      <c r="S95" s="194">
        <v>44927</v>
      </c>
      <c r="T95" s="194">
        <v>45016</v>
      </c>
      <c r="U95" s="262" t="s">
        <v>320</v>
      </c>
      <c r="V95" s="262" t="s">
        <v>321</v>
      </c>
      <c r="W95" s="567">
        <f>O95+P95+Q95</f>
        <v>0</v>
      </c>
      <c r="X95" s="567">
        <f>W95/H95</f>
        <v>0</v>
      </c>
      <c r="Y95" s="568" t="s">
        <v>322</v>
      </c>
    </row>
    <row r="96" spans="1:25" s="1" customFormat="1" ht="29.25" customHeight="1" thickBot="1">
      <c r="A96" s="302"/>
      <c r="B96" s="334"/>
      <c r="C96" s="229"/>
      <c r="D96" s="229"/>
      <c r="E96" s="337"/>
      <c r="F96" s="56" t="s">
        <v>147</v>
      </c>
      <c r="G96" s="328"/>
      <c r="H96" s="386"/>
      <c r="I96" s="133">
        <v>0</v>
      </c>
      <c r="J96" s="398"/>
      <c r="K96" s="28"/>
      <c r="L96" s="28"/>
      <c r="M96" s="28"/>
      <c r="N96" s="28"/>
      <c r="O96" s="166"/>
      <c r="P96" s="214"/>
      <c r="Q96" s="28"/>
      <c r="R96" s="195"/>
      <c r="S96" s="196"/>
      <c r="T96" s="196"/>
      <c r="U96" s="271"/>
      <c r="V96" s="271"/>
      <c r="W96" s="196"/>
      <c r="X96" s="196"/>
      <c r="Y96" s="578"/>
    </row>
    <row r="97" spans="1:26" ht="22.5" customHeight="1">
      <c r="A97" s="254" t="s">
        <v>149</v>
      </c>
      <c r="B97" s="257" t="s">
        <v>150</v>
      </c>
      <c r="C97" s="281" t="s">
        <v>151</v>
      </c>
      <c r="D97" s="281" t="s">
        <v>22</v>
      </c>
      <c r="E97" s="342" t="s">
        <v>152</v>
      </c>
      <c r="F97" s="58" t="s">
        <v>153</v>
      </c>
      <c r="G97" s="280">
        <v>0.96789999999999998</v>
      </c>
      <c r="H97" s="300">
        <v>1</v>
      </c>
      <c r="I97" s="134">
        <v>42126</v>
      </c>
      <c r="J97" s="400">
        <f>I97/I98</f>
        <v>0.94448679431415627</v>
      </c>
      <c r="K97" s="20"/>
      <c r="L97" s="20"/>
      <c r="M97" s="20"/>
      <c r="N97" s="20"/>
      <c r="O97" s="164">
        <f t="shared" ref="O97" si="9">J97</f>
        <v>0.94448679431415627</v>
      </c>
      <c r="P97" s="215"/>
      <c r="Q97" s="20"/>
      <c r="R97" s="251" t="s">
        <v>301</v>
      </c>
      <c r="S97" s="582">
        <v>44927</v>
      </c>
      <c r="T97" s="582">
        <v>45016</v>
      </c>
      <c r="U97" s="251" t="s">
        <v>323</v>
      </c>
      <c r="V97" s="251" t="s">
        <v>303</v>
      </c>
      <c r="W97" s="583">
        <f>O97+P97+Q97</f>
        <v>0.94448679431415627</v>
      </c>
      <c r="X97" s="583">
        <f>W97/H97</f>
        <v>0.94448679431415627</v>
      </c>
      <c r="Y97" s="584" t="s">
        <v>324</v>
      </c>
      <c r="Z97" s="1"/>
    </row>
    <row r="98" spans="1:26" ht="25.5" customHeight="1">
      <c r="A98" s="255"/>
      <c r="B98" s="258"/>
      <c r="C98" s="228"/>
      <c r="D98" s="228"/>
      <c r="E98" s="227"/>
      <c r="F98" s="27" t="s">
        <v>154</v>
      </c>
      <c r="G98" s="268"/>
      <c r="H98" s="301"/>
      <c r="I98" s="129">
        <f>I84</f>
        <v>44602</v>
      </c>
      <c r="J98" s="394"/>
      <c r="K98" s="22"/>
      <c r="L98" s="22"/>
      <c r="M98" s="22"/>
      <c r="N98" s="22"/>
      <c r="O98" s="165"/>
      <c r="P98" s="213"/>
      <c r="Q98" s="22"/>
      <c r="R98" s="191"/>
      <c r="S98" s="193"/>
      <c r="T98" s="193"/>
      <c r="U98" s="191"/>
      <c r="V98" s="191"/>
      <c r="W98" s="193"/>
      <c r="X98" s="193"/>
      <c r="Y98" s="568"/>
      <c r="Z98" s="1"/>
    </row>
    <row r="99" spans="1:26" ht="18" customHeight="1">
      <c r="A99" s="255"/>
      <c r="B99" s="258"/>
      <c r="C99" s="228" t="s">
        <v>155</v>
      </c>
      <c r="D99" s="228" t="s">
        <v>22</v>
      </c>
      <c r="E99" s="227" t="s">
        <v>156</v>
      </c>
      <c r="F99" s="184" t="s">
        <v>157</v>
      </c>
      <c r="G99" s="326">
        <v>1.0999999999999999E-2</v>
      </c>
      <c r="H99" s="375">
        <v>0.01</v>
      </c>
      <c r="I99" s="135">
        <v>1</v>
      </c>
      <c r="J99" s="598">
        <f>I99-I100</f>
        <v>2.2800000000000042E-2</v>
      </c>
      <c r="K99" s="22"/>
      <c r="L99" s="22"/>
      <c r="M99" s="22"/>
      <c r="N99" s="22"/>
      <c r="O99" s="165">
        <v>1</v>
      </c>
      <c r="P99" s="213"/>
      <c r="Q99" s="22"/>
      <c r="R99" s="191" t="s">
        <v>301</v>
      </c>
      <c r="S99" s="194">
        <v>44927</v>
      </c>
      <c r="T99" s="194">
        <v>45016</v>
      </c>
      <c r="U99" s="191" t="s">
        <v>325</v>
      </c>
      <c r="V99" s="191" t="s">
        <v>303</v>
      </c>
      <c r="W99" s="567">
        <f>P99+O99+Q99</f>
        <v>1</v>
      </c>
      <c r="X99" s="567">
        <v>1</v>
      </c>
      <c r="Y99" s="568" t="s">
        <v>324</v>
      </c>
      <c r="Z99" s="1"/>
    </row>
    <row r="100" spans="1:26" ht="35.25" customHeight="1">
      <c r="A100" s="255"/>
      <c r="B100" s="258"/>
      <c r="C100" s="228"/>
      <c r="D100" s="228"/>
      <c r="E100" s="227"/>
      <c r="F100" s="184"/>
      <c r="G100" s="326"/>
      <c r="H100" s="375"/>
      <c r="I100" s="136">
        <v>0.97719999999999996</v>
      </c>
      <c r="J100" s="599"/>
      <c r="K100" s="22"/>
      <c r="L100" s="22"/>
      <c r="M100" s="22"/>
      <c r="N100" s="22"/>
      <c r="O100" s="165"/>
      <c r="P100" s="213"/>
      <c r="Q100" s="22"/>
      <c r="R100" s="191"/>
      <c r="S100" s="193"/>
      <c r="T100" s="193"/>
      <c r="U100" s="191"/>
      <c r="V100" s="191"/>
      <c r="W100" s="193"/>
      <c r="X100" s="193"/>
      <c r="Y100" s="568"/>
      <c r="Z100" s="1"/>
    </row>
    <row r="101" spans="1:26" ht="22.5" customHeight="1">
      <c r="A101" s="255"/>
      <c r="B101" s="258"/>
      <c r="C101" s="228" t="s">
        <v>158</v>
      </c>
      <c r="D101" s="228" t="s">
        <v>22</v>
      </c>
      <c r="E101" s="227" t="s">
        <v>145</v>
      </c>
      <c r="F101" s="27" t="s">
        <v>159</v>
      </c>
      <c r="G101" s="315">
        <v>8964.26</v>
      </c>
      <c r="H101" s="315">
        <v>3447.74</v>
      </c>
      <c r="I101" s="129">
        <v>0</v>
      </c>
      <c r="J101" s="188">
        <f>I101/I102</f>
        <v>0</v>
      </c>
      <c r="K101" s="22"/>
      <c r="L101" s="22"/>
      <c r="M101" s="22"/>
      <c r="N101" s="22"/>
      <c r="O101" s="165">
        <v>0</v>
      </c>
      <c r="P101" s="213"/>
      <c r="Q101" s="22"/>
      <c r="R101" s="191" t="s">
        <v>301</v>
      </c>
      <c r="S101" s="194">
        <v>44927</v>
      </c>
      <c r="T101" s="194">
        <v>45016</v>
      </c>
      <c r="U101" s="191" t="s">
        <v>326</v>
      </c>
      <c r="V101" s="262" t="s">
        <v>321</v>
      </c>
      <c r="W101" s="567">
        <f>O101+P101+Q101</f>
        <v>0</v>
      </c>
      <c r="X101" s="567">
        <f>L101/H101</f>
        <v>0</v>
      </c>
      <c r="Y101" s="568" t="s">
        <v>322</v>
      </c>
      <c r="Z101" s="1"/>
    </row>
    <row r="102" spans="1:26" ht="23.25" customHeight="1">
      <c r="A102" s="255"/>
      <c r="B102" s="258"/>
      <c r="C102" s="228"/>
      <c r="D102" s="228"/>
      <c r="E102" s="227"/>
      <c r="F102" s="27" t="s">
        <v>160</v>
      </c>
      <c r="G102" s="315"/>
      <c r="H102" s="315"/>
      <c r="I102" s="129">
        <v>1030</v>
      </c>
      <c r="J102" s="394"/>
      <c r="K102" s="22"/>
      <c r="L102" s="22"/>
      <c r="M102" s="22"/>
      <c r="N102" s="22"/>
      <c r="O102" s="165"/>
      <c r="P102" s="213"/>
      <c r="Q102" s="22"/>
      <c r="R102" s="191"/>
      <c r="S102" s="193"/>
      <c r="T102" s="194"/>
      <c r="U102" s="191"/>
      <c r="V102" s="262"/>
      <c r="W102" s="193"/>
      <c r="X102" s="193"/>
      <c r="Y102" s="568"/>
      <c r="Z102" s="1"/>
    </row>
    <row r="103" spans="1:26" ht="21" customHeight="1">
      <c r="A103" s="255"/>
      <c r="B103" s="258"/>
      <c r="C103" s="228"/>
      <c r="D103" s="228" t="s">
        <v>22</v>
      </c>
      <c r="E103" s="227" t="s">
        <v>161</v>
      </c>
      <c r="F103" s="27" t="s">
        <v>162</v>
      </c>
      <c r="G103" s="315">
        <v>4.5</v>
      </c>
      <c r="H103" s="315">
        <v>12512</v>
      </c>
      <c r="I103" s="129">
        <v>90</v>
      </c>
      <c r="J103" s="188">
        <f>I103/I104</f>
        <v>8.1227436823104696E-2</v>
      </c>
      <c r="K103" s="22"/>
      <c r="L103" s="22"/>
      <c r="M103" s="22"/>
      <c r="N103" s="22"/>
      <c r="O103" s="165">
        <v>0</v>
      </c>
      <c r="P103" s="213"/>
      <c r="Q103" s="22"/>
      <c r="R103" s="191" t="s">
        <v>301</v>
      </c>
      <c r="S103" s="194">
        <v>44927</v>
      </c>
      <c r="T103" s="194">
        <v>45016</v>
      </c>
      <c r="U103" s="191" t="s">
        <v>327</v>
      </c>
      <c r="V103" s="191" t="s">
        <v>327</v>
      </c>
      <c r="W103" s="567">
        <f>O103</f>
        <v>0</v>
      </c>
      <c r="X103" s="567">
        <f>J103/H103</f>
        <v>6.4919626616931506E-6</v>
      </c>
      <c r="Y103" s="568" t="s">
        <v>328</v>
      </c>
      <c r="Z103" s="1"/>
    </row>
    <row r="104" spans="1:26" ht="27.75" customHeight="1">
      <c r="A104" s="255"/>
      <c r="B104" s="258"/>
      <c r="C104" s="228"/>
      <c r="D104" s="228"/>
      <c r="E104" s="227"/>
      <c r="F104" s="27" t="s">
        <v>163</v>
      </c>
      <c r="G104" s="315"/>
      <c r="H104" s="315"/>
      <c r="I104" s="129">
        <v>1108</v>
      </c>
      <c r="J104" s="394"/>
      <c r="K104" s="22"/>
      <c r="L104" s="22"/>
      <c r="M104" s="22"/>
      <c r="N104" s="22"/>
      <c r="O104" s="165"/>
      <c r="P104" s="213"/>
      <c r="Q104" s="22"/>
      <c r="R104" s="191"/>
      <c r="S104" s="193"/>
      <c r="T104" s="194"/>
      <c r="U104" s="191"/>
      <c r="V104" s="191"/>
      <c r="W104" s="193"/>
      <c r="X104" s="193"/>
      <c r="Y104" s="568"/>
      <c r="Z104" s="1"/>
    </row>
    <row r="105" spans="1:26" ht="27.75" customHeight="1">
      <c r="A105" s="255"/>
      <c r="B105" s="258"/>
      <c r="C105" s="228"/>
      <c r="D105" s="228" t="s">
        <v>22</v>
      </c>
      <c r="E105" s="227" t="s">
        <v>164</v>
      </c>
      <c r="F105" s="27" t="s">
        <v>165</v>
      </c>
      <c r="G105" s="315">
        <v>12</v>
      </c>
      <c r="H105" s="315">
        <v>85</v>
      </c>
      <c r="I105" s="129">
        <v>0</v>
      </c>
      <c r="J105" s="188">
        <f>I105/I106</f>
        <v>0</v>
      </c>
      <c r="K105" s="22"/>
      <c r="L105" s="22"/>
      <c r="M105" s="22"/>
      <c r="N105" s="22"/>
      <c r="O105" s="165">
        <v>0</v>
      </c>
      <c r="P105" s="213"/>
      <c r="Q105" s="22"/>
      <c r="R105" s="191" t="s">
        <v>301</v>
      </c>
      <c r="S105" s="194">
        <v>44927</v>
      </c>
      <c r="T105" s="194">
        <v>45016</v>
      </c>
      <c r="U105" s="191" t="s">
        <v>329</v>
      </c>
      <c r="V105" s="191" t="s">
        <v>329</v>
      </c>
      <c r="W105" s="567">
        <f>O105</f>
        <v>0</v>
      </c>
      <c r="X105" s="567">
        <f>J105/H105</f>
        <v>0</v>
      </c>
      <c r="Y105" s="568" t="s">
        <v>330</v>
      </c>
      <c r="Z105" s="1"/>
    </row>
    <row r="106" spans="1:26" ht="34.5" customHeight="1">
      <c r="A106" s="255"/>
      <c r="B106" s="258"/>
      <c r="C106" s="228"/>
      <c r="D106" s="228"/>
      <c r="E106" s="227"/>
      <c r="F106" s="27" t="s">
        <v>166</v>
      </c>
      <c r="G106" s="315"/>
      <c r="H106" s="315"/>
      <c r="I106" s="129">
        <v>14</v>
      </c>
      <c r="J106" s="394"/>
      <c r="K106" s="22"/>
      <c r="L106" s="22"/>
      <c r="M106" s="22"/>
      <c r="N106" s="22"/>
      <c r="O106" s="165"/>
      <c r="P106" s="213"/>
      <c r="Q106" s="22"/>
      <c r="R106" s="191"/>
      <c r="S106" s="193"/>
      <c r="T106" s="194"/>
      <c r="U106" s="191"/>
      <c r="V106" s="191"/>
      <c r="W106" s="193"/>
      <c r="X106" s="193"/>
      <c r="Y106" s="568"/>
      <c r="Z106" s="1"/>
    </row>
    <row r="107" spans="1:26" ht="30" customHeight="1">
      <c r="A107" s="255"/>
      <c r="B107" s="258"/>
      <c r="C107" s="228" t="s">
        <v>176</v>
      </c>
      <c r="D107" s="228" t="s">
        <v>112</v>
      </c>
      <c r="E107" s="227" t="s">
        <v>177</v>
      </c>
      <c r="F107" s="27" t="s">
        <v>178</v>
      </c>
      <c r="G107" s="313">
        <v>3.8E-3</v>
      </c>
      <c r="H107" s="330">
        <v>3.5999999999999999E-3</v>
      </c>
      <c r="I107" s="129">
        <v>126</v>
      </c>
      <c r="J107" s="188">
        <f>I107/I108</f>
        <v>2.9910269192422734E-3</v>
      </c>
      <c r="K107" s="22"/>
      <c r="L107" s="22"/>
      <c r="M107" s="22"/>
      <c r="N107" s="22"/>
      <c r="O107" s="152">
        <v>1</v>
      </c>
      <c r="P107" s="213"/>
      <c r="Q107" s="22"/>
      <c r="R107" s="191" t="s">
        <v>301</v>
      </c>
      <c r="S107" s="194">
        <v>44986</v>
      </c>
      <c r="T107" s="194">
        <v>45016</v>
      </c>
      <c r="U107" s="262" t="s">
        <v>331</v>
      </c>
      <c r="V107" s="262" t="s">
        <v>332</v>
      </c>
      <c r="W107" s="567">
        <f>J107</f>
        <v>2.9910269192422734E-3</v>
      </c>
      <c r="X107" s="567">
        <v>1</v>
      </c>
      <c r="Y107" s="568" t="s">
        <v>316</v>
      </c>
      <c r="Z107" s="1"/>
    </row>
    <row r="108" spans="1:26" ht="22.5" customHeight="1" thickBot="1">
      <c r="A108" s="302"/>
      <c r="B108" s="334"/>
      <c r="C108" s="229"/>
      <c r="D108" s="229"/>
      <c r="E108" s="230"/>
      <c r="F108" s="41" t="s">
        <v>179</v>
      </c>
      <c r="G108" s="314"/>
      <c r="H108" s="490"/>
      <c r="I108" s="133">
        <f>I97</f>
        <v>42126</v>
      </c>
      <c r="J108" s="189"/>
      <c r="K108" s="28"/>
      <c r="L108" s="28"/>
      <c r="M108" s="28"/>
      <c r="N108" s="28"/>
      <c r="O108" s="427"/>
      <c r="P108" s="214"/>
      <c r="Q108" s="28"/>
      <c r="R108" s="195"/>
      <c r="S108" s="196"/>
      <c r="T108" s="577"/>
      <c r="U108" s="271"/>
      <c r="V108" s="271"/>
      <c r="W108" s="196"/>
      <c r="X108" s="196"/>
      <c r="Y108" s="578"/>
      <c r="Z108" s="1"/>
    </row>
    <row r="109" spans="1:26" ht="56.25" customHeight="1">
      <c r="A109" s="254" t="s">
        <v>180</v>
      </c>
      <c r="B109" s="257" t="s">
        <v>181</v>
      </c>
      <c r="C109" s="349" t="s">
        <v>182</v>
      </c>
      <c r="D109" s="349" t="s">
        <v>0</v>
      </c>
      <c r="E109" s="342" t="s">
        <v>183</v>
      </c>
      <c r="F109" s="58" t="s">
        <v>184</v>
      </c>
      <c r="G109" s="350">
        <v>1</v>
      </c>
      <c r="H109" s="300">
        <v>1</v>
      </c>
      <c r="I109" s="137">
        <f>6*4</f>
        <v>24</v>
      </c>
      <c r="J109" s="530">
        <f>I109/I110</f>
        <v>1</v>
      </c>
      <c r="K109" s="101"/>
      <c r="L109" s="164"/>
      <c r="M109" s="101"/>
      <c r="N109" s="164"/>
      <c r="O109" s="198">
        <f t="shared" ref="O109" si="10">J109</f>
        <v>1</v>
      </c>
      <c r="P109" s="216"/>
      <c r="Q109" s="216"/>
      <c r="R109" s="438" t="s">
        <v>401</v>
      </c>
      <c r="S109" s="531">
        <v>45017</v>
      </c>
      <c r="T109" s="531">
        <v>45046</v>
      </c>
      <c r="U109" s="438" t="s">
        <v>378</v>
      </c>
      <c r="V109" s="438" t="s">
        <v>395</v>
      </c>
      <c r="W109" s="523">
        <f>J109</f>
        <v>1</v>
      </c>
      <c r="X109" s="523">
        <v>1</v>
      </c>
      <c r="Y109" s="525" t="s">
        <v>378</v>
      </c>
      <c r="Z109" s="147"/>
    </row>
    <row r="110" spans="1:26" ht="37.5" customHeight="1" thickBot="1">
      <c r="A110" s="255"/>
      <c r="B110" s="258"/>
      <c r="C110" s="184"/>
      <c r="D110" s="184"/>
      <c r="E110" s="227"/>
      <c r="F110" s="27" t="s">
        <v>185</v>
      </c>
      <c r="G110" s="313"/>
      <c r="H110" s="301"/>
      <c r="I110" s="138">
        <v>24</v>
      </c>
      <c r="J110" s="527"/>
      <c r="K110" s="107"/>
      <c r="L110" s="165"/>
      <c r="M110" s="107"/>
      <c r="N110" s="165"/>
      <c r="O110" s="152"/>
      <c r="P110" s="154"/>
      <c r="Q110" s="154"/>
      <c r="R110" s="506"/>
      <c r="S110" s="170"/>
      <c r="T110" s="170"/>
      <c r="U110" s="506"/>
      <c r="V110" s="506"/>
      <c r="W110" s="524"/>
      <c r="X110" s="524"/>
      <c r="Y110" s="526"/>
      <c r="Z110" s="147"/>
    </row>
    <row r="111" spans="1:26" ht="43.5" customHeight="1">
      <c r="A111" s="255"/>
      <c r="B111" s="258"/>
      <c r="C111" s="225" t="s">
        <v>186</v>
      </c>
      <c r="D111" s="253" t="s">
        <v>0</v>
      </c>
      <c r="E111" s="258" t="s">
        <v>187</v>
      </c>
      <c r="F111" s="21" t="s">
        <v>188</v>
      </c>
      <c r="G111" s="313">
        <v>1</v>
      </c>
      <c r="H111" s="301">
        <v>1</v>
      </c>
      <c r="I111" s="79">
        <f>2+3+13</f>
        <v>18</v>
      </c>
      <c r="J111" s="527">
        <f>I111/I112</f>
        <v>1</v>
      </c>
      <c r="K111" s="78"/>
      <c r="L111" s="165"/>
      <c r="M111" s="78"/>
      <c r="N111" s="165"/>
      <c r="O111" s="152">
        <f t="shared" ref="O111" si="11">J111</f>
        <v>1</v>
      </c>
      <c r="P111" s="154"/>
      <c r="Q111" s="154"/>
      <c r="R111" s="528" t="s">
        <v>379</v>
      </c>
      <c r="S111" s="170">
        <v>45017</v>
      </c>
      <c r="T111" s="170">
        <v>45046</v>
      </c>
      <c r="U111" s="528" t="s">
        <v>388</v>
      </c>
      <c r="V111" s="506"/>
      <c r="W111" s="523">
        <f t="shared" ref="W111" si="12">J111</f>
        <v>1</v>
      </c>
      <c r="X111" s="524">
        <v>1.075268817204301</v>
      </c>
      <c r="Y111" s="529" t="s">
        <v>388</v>
      </c>
      <c r="Z111" s="147"/>
    </row>
    <row r="112" spans="1:26" ht="21.75" thickBot="1">
      <c r="A112" s="255"/>
      <c r="B112" s="258"/>
      <c r="C112" s="225"/>
      <c r="D112" s="253"/>
      <c r="E112" s="258"/>
      <c r="F112" s="21" t="s">
        <v>189</v>
      </c>
      <c r="G112" s="313"/>
      <c r="H112" s="301"/>
      <c r="I112" s="79">
        <f>2+3+13</f>
        <v>18</v>
      </c>
      <c r="J112" s="527"/>
      <c r="K112" s="78"/>
      <c r="L112" s="165"/>
      <c r="M112" s="78"/>
      <c r="N112" s="165"/>
      <c r="O112" s="152"/>
      <c r="P112" s="154"/>
      <c r="Q112" s="154"/>
      <c r="R112" s="528"/>
      <c r="S112" s="170"/>
      <c r="T112" s="170"/>
      <c r="U112" s="528"/>
      <c r="V112" s="506"/>
      <c r="W112" s="524"/>
      <c r="X112" s="524"/>
      <c r="Y112" s="529"/>
      <c r="Z112" s="147"/>
    </row>
    <row r="113" spans="1:26" ht="21" customHeight="1">
      <c r="A113" s="255"/>
      <c r="B113" s="258"/>
      <c r="C113" s="225" t="s">
        <v>190</v>
      </c>
      <c r="D113" s="225" t="s">
        <v>0</v>
      </c>
      <c r="E113" s="279" t="s">
        <v>191</v>
      </c>
      <c r="F113" s="21" t="s">
        <v>192</v>
      </c>
      <c r="G113" s="313">
        <v>1</v>
      </c>
      <c r="H113" s="301">
        <v>1</v>
      </c>
      <c r="I113" s="76">
        <v>1</v>
      </c>
      <c r="J113" s="527">
        <v>1</v>
      </c>
      <c r="K113" s="77"/>
      <c r="L113" s="165"/>
      <c r="M113" s="77"/>
      <c r="N113" s="165"/>
      <c r="O113" s="152">
        <f t="shared" ref="O113" si="13">J113</f>
        <v>1</v>
      </c>
      <c r="P113" s="154"/>
      <c r="Q113" s="154"/>
      <c r="R113" s="528" t="s">
        <v>380</v>
      </c>
      <c r="S113" s="170">
        <v>45017</v>
      </c>
      <c r="T113" s="170">
        <v>45046</v>
      </c>
      <c r="U113" s="528" t="s">
        <v>389</v>
      </c>
      <c r="V113" s="506"/>
      <c r="W113" s="523">
        <f t="shared" ref="W113" si="14">J113</f>
        <v>1</v>
      </c>
      <c r="X113" s="524">
        <v>1</v>
      </c>
      <c r="Y113" s="529" t="s">
        <v>389</v>
      </c>
      <c r="Z113" s="147"/>
    </row>
    <row r="114" spans="1:26" ht="21.75" thickBot="1">
      <c r="A114" s="255"/>
      <c r="B114" s="258"/>
      <c r="C114" s="225"/>
      <c r="D114" s="225"/>
      <c r="E114" s="279"/>
      <c r="F114" s="21" t="s">
        <v>193</v>
      </c>
      <c r="G114" s="313"/>
      <c r="H114" s="301"/>
      <c r="I114" s="76">
        <v>1</v>
      </c>
      <c r="J114" s="527"/>
      <c r="K114" s="77"/>
      <c r="L114" s="165"/>
      <c r="M114" s="77"/>
      <c r="N114" s="165"/>
      <c r="O114" s="152"/>
      <c r="P114" s="154"/>
      <c r="Q114" s="154"/>
      <c r="R114" s="528"/>
      <c r="S114" s="170"/>
      <c r="T114" s="170"/>
      <c r="U114" s="528"/>
      <c r="V114" s="506"/>
      <c r="W114" s="524"/>
      <c r="X114" s="524"/>
      <c r="Y114" s="529"/>
      <c r="Z114" s="147"/>
    </row>
    <row r="115" spans="1:26" ht="25.5" customHeight="1">
      <c r="A115" s="255"/>
      <c r="B115" s="258"/>
      <c r="C115" s="225" t="s">
        <v>194</v>
      </c>
      <c r="D115" s="225" t="s">
        <v>0</v>
      </c>
      <c r="E115" s="258" t="s">
        <v>195</v>
      </c>
      <c r="F115" s="21" t="s">
        <v>196</v>
      </c>
      <c r="G115" s="313">
        <v>1</v>
      </c>
      <c r="H115" s="301">
        <v>1</v>
      </c>
      <c r="I115" s="76">
        <v>0</v>
      </c>
      <c r="J115" s="527">
        <v>0</v>
      </c>
      <c r="K115" s="77"/>
      <c r="L115" s="165"/>
      <c r="M115" s="77"/>
      <c r="N115" s="165"/>
      <c r="O115" s="152">
        <f t="shared" ref="O115" si="15">J115</f>
        <v>0</v>
      </c>
      <c r="P115" s="154"/>
      <c r="Q115" s="154"/>
      <c r="R115" s="528" t="s">
        <v>381</v>
      </c>
      <c r="S115" s="170">
        <v>45017</v>
      </c>
      <c r="T115" s="170">
        <v>45046</v>
      </c>
      <c r="U115" s="528" t="s">
        <v>390</v>
      </c>
      <c r="V115" s="506"/>
      <c r="W115" s="523">
        <f>J115</f>
        <v>0</v>
      </c>
      <c r="X115" s="524">
        <v>0</v>
      </c>
      <c r="Y115" s="529" t="s">
        <v>396</v>
      </c>
      <c r="Z115" s="147"/>
    </row>
    <row r="116" spans="1:26" ht="66.75" customHeight="1" thickBot="1">
      <c r="A116" s="302"/>
      <c r="B116" s="334"/>
      <c r="C116" s="306"/>
      <c r="D116" s="306"/>
      <c r="E116" s="334"/>
      <c r="F116" s="30" t="s">
        <v>197</v>
      </c>
      <c r="G116" s="314"/>
      <c r="H116" s="493"/>
      <c r="I116" s="139">
        <v>0</v>
      </c>
      <c r="J116" s="395"/>
      <c r="K116" s="80"/>
      <c r="L116" s="166"/>
      <c r="M116" s="80"/>
      <c r="N116" s="166"/>
      <c r="O116" s="427"/>
      <c r="P116" s="175"/>
      <c r="Q116" s="175"/>
      <c r="R116" s="533"/>
      <c r="S116" s="534"/>
      <c r="T116" s="534"/>
      <c r="U116" s="533"/>
      <c r="V116" s="532"/>
      <c r="W116" s="524"/>
      <c r="X116" s="535"/>
      <c r="Y116" s="536"/>
      <c r="Z116" s="147"/>
    </row>
    <row r="117" spans="1:26" ht="41.25" customHeight="1">
      <c r="A117" s="254" t="s">
        <v>198</v>
      </c>
      <c r="B117" s="224" t="s">
        <v>199</v>
      </c>
      <c r="C117" s="224" t="s">
        <v>200</v>
      </c>
      <c r="D117" s="224" t="s">
        <v>0</v>
      </c>
      <c r="E117" s="257" t="s">
        <v>224</v>
      </c>
      <c r="F117" s="24" t="s">
        <v>201</v>
      </c>
      <c r="G117" s="348">
        <v>0.99629999999999996</v>
      </c>
      <c r="H117" s="494">
        <v>1</v>
      </c>
      <c r="I117" s="140">
        <f>((-(10*27100)/100)+27100)</f>
        <v>24390</v>
      </c>
      <c r="J117" s="530">
        <f>(I118/I117)</f>
        <v>0.69371451278184593</v>
      </c>
      <c r="K117" s="86"/>
      <c r="L117" s="164"/>
      <c r="M117" s="86"/>
      <c r="N117" s="164"/>
      <c r="O117" s="198">
        <f t="shared" ref="O117" si="16">J117</f>
        <v>0.69371451278184593</v>
      </c>
      <c r="P117" s="216"/>
      <c r="Q117" s="216"/>
      <c r="R117" s="543" t="s">
        <v>382</v>
      </c>
      <c r="S117" s="531">
        <v>45017</v>
      </c>
      <c r="T117" s="531">
        <v>45046</v>
      </c>
      <c r="U117" s="543" t="s">
        <v>391</v>
      </c>
      <c r="V117" s="358" t="s">
        <v>397</v>
      </c>
      <c r="W117" s="523">
        <f>J117</f>
        <v>0.69371451278184593</v>
      </c>
      <c r="X117" s="523">
        <v>0.77961746617466166</v>
      </c>
      <c r="Y117" s="537" t="s">
        <v>391</v>
      </c>
      <c r="Z117" s="147"/>
    </row>
    <row r="118" spans="1:26" ht="34.5" customHeight="1" thickBot="1">
      <c r="A118" s="255"/>
      <c r="B118" s="225"/>
      <c r="C118" s="225"/>
      <c r="D118" s="225"/>
      <c r="E118" s="258"/>
      <c r="F118" s="21" t="s">
        <v>225</v>
      </c>
      <c r="G118" s="319"/>
      <c r="H118" s="495"/>
      <c r="I118" s="141">
        <v>16919.696966749223</v>
      </c>
      <c r="J118" s="527"/>
      <c r="K118" s="78"/>
      <c r="L118" s="165"/>
      <c r="M118" s="118"/>
      <c r="N118" s="165"/>
      <c r="O118" s="152"/>
      <c r="P118" s="154"/>
      <c r="Q118" s="154"/>
      <c r="R118" s="540"/>
      <c r="S118" s="170"/>
      <c r="T118" s="170"/>
      <c r="U118" s="540"/>
      <c r="V118" s="187"/>
      <c r="W118" s="524"/>
      <c r="X118" s="524"/>
      <c r="Y118" s="538"/>
      <c r="Z118" s="147"/>
    </row>
    <row r="119" spans="1:26" ht="30.75" customHeight="1">
      <c r="A119" s="255"/>
      <c r="B119" s="225"/>
      <c r="C119" s="225" t="s">
        <v>202</v>
      </c>
      <c r="D119" s="225" t="s">
        <v>0</v>
      </c>
      <c r="E119" s="258" t="s">
        <v>203</v>
      </c>
      <c r="F119" s="21" t="s">
        <v>204</v>
      </c>
      <c r="G119" s="319">
        <v>0.99629999999999996</v>
      </c>
      <c r="H119" s="319">
        <v>1</v>
      </c>
      <c r="I119" s="76">
        <v>2880</v>
      </c>
      <c r="J119" s="527">
        <f>I119/I120</f>
        <v>1</v>
      </c>
      <c r="K119" s="77"/>
      <c r="L119" s="165"/>
      <c r="M119" s="77"/>
      <c r="N119" s="165"/>
      <c r="O119" s="152">
        <f t="shared" ref="O119" si="17">J119</f>
        <v>1</v>
      </c>
      <c r="P119" s="153"/>
      <c r="Q119" s="153"/>
      <c r="R119" s="540" t="s">
        <v>383</v>
      </c>
      <c r="S119" s="170">
        <v>45017</v>
      </c>
      <c r="T119" s="170">
        <v>45046</v>
      </c>
      <c r="U119" s="540" t="s">
        <v>383</v>
      </c>
      <c r="V119" s="187"/>
      <c r="W119" s="523">
        <f>J119</f>
        <v>1</v>
      </c>
      <c r="X119" s="524">
        <v>1</v>
      </c>
      <c r="Y119" s="526" t="s">
        <v>383</v>
      </c>
      <c r="Z119" s="147"/>
    </row>
    <row r="120" spans="1:26" ht="26.25" customHeight="1" thickBot="1">
      <c r="A120" s="302"/>
      <c r="B120" s="306"/>
      <c r="C120" s="306"/>
      <c r="D120" s="306"/>
      <c r="E120" s="334"/>
      <c r="F120" s="56" t="s">
        <v>205</v>
      </c>
      <c r="G120" s="351"/>
      <c r="H120" s="351"/>
      <c r="I120" s="139">
        <v>2880</v>
      </c>
      <c r="J120" s="395"/>
      <c r="K120" s="80"/>
      <c r="L120" s="166"/>
      <c r="M120" s="80"/>
      <c r="N120" s="166"/>
      <c r="O120" s="427"/>
      <c r="P120" s="539"/>
      <c r="Q120" s="539"/>
      <c r="R120" s="541"/>
      <c r="S120" s="534"/>
      <c r="T120" s="534"/>
      <c r="U120" s="541"/>
      <c r="V120" s="562"/>
      <c r="W120" s="535"/>
      <c r="X120" s="535"/>
      <c r="Y120" s="542"/>
      <c r="Z120" s="147"/>
    </row>
    <row r="121" spans="1:26" ht="42.75" customHeight="1">
      <c r="A121" s="352" t="s">
        <v>206</v>
      </c>
      <c r="B121" s="355" t="s">
        <v>207</v>
      </c>
      <c r="C121" s="358" t="s">
        <v>208</v>
      </c>
      <c r="D121" s="359" t="s">
        <v>112</v>
      </c>
      <c r="E121" s="361" t="s">
        <v>209</v>
      </c>
      <c r="F121" s="59" t="s">
        <v>210</v>
      </c>
      <c r="G121" s="363">
        <v>0.99629999999999996</v>
      </c>
      <c r="H121" s="484">
        <v>1</v>
      </c>
      <c r="I121" s="66">
        <v>0</v>
      </c>
      <c r="J121" s="545">
        <f>(100-(I121/I122))/100</f>
        <v>1</v>
      </c>
      <c r="K121" s="66"/>
      <c r="L121" s="545"/>
      <c r="M121" s="66"/>
      <c r="N121" s="545"/>
      <c r="O121" s="198">
        <f t="shared" ref="O121" si="18">J121</f>
        <v>1</v>
      </c>
      <c r="P121" s="547"/>
      <c r="Q121" s="547"/>
      <c r="R121" s="548" t="s">
        <v>384</v>
      </c>
      <c r="S121" s="531">
        <v>45017</v>
      </c>
      <c r="T121" s="531">
        <v>45046</v>
      </c>
      <c r="U121" s="548" t="s">
        <v>384</v>
      </c>
      <c r="V121" s="358" t="s">
        <v>398</v>
      </c>
      <c r="W121" s="523">
        <f t="shared" ref="W121" si="19">J121</f>
        <v>1</v>
      </c>
      <c r="X121" s="523">
        <v>1</v>
      </c>
      <c r="Y121" s="560" t="s">
        <v>384</v>
      </c>
      <c r="Z121" s="147"/>
    </row>
    <row r="122" spans="1:26" ht="32.25" customHeight="1">
      <c r="A122" s="353"/>
      <c r="B122" s="356"/>
      <c r="C122" s="187"/>
      <c r="D122" s="360"/>
      <c r="E122" s="362"/>
      <c r="F122" s="60" t="s">
        <v>211</v>
      </c>
      <c r="G122" s="364"/>
      <c r="H122" s="485"/>
      <c r="I122" s="65">
        <f>6*4</f>
        <v>24</v>
      </c>
      <c r="J122" s="546"/>
      <c r="K122" s="65"/>
      <c r="L122" s="546"/>
      <c r="M122" s="65"/>
      <c r="N122" s="546"/>
      <c r="O122" s="152"/>
      <c r="P122" s="171"/>
      <c r="Q122" s="171"/>
      <c r="R122" s="549"/>
      <c r="S122" s="170"/>
      <c r="T122" s="170"/>
      <c r="U122" s="549"/>
      <c r="V122" s="187"/>
      <c r="W122" s="524"/>
      <c r="X122" s="524"/>
      <c r="Y122" s="561"/>
      <c r="Z122" s="147"/>
    </row>
    <row r="123" spans="1:26" ht="42" customHeight="1">
      <c r="A123" s="353"/>
      <c r="B123" s="356"/>
      <c r="C123" s="187" t="s">
        <v>212</v>
      </c>
      <c r="D123" s="360" t="s">
        <v>0</v>
      </c>
      <c r="E123" s="362" t="s">
        <v>213</v>
      </c>
      <c r="F123" s="60" t="s">
        <v>214</v>
      </c>
      <c r="G123" s="368">
        <v>0.99629999999999996</v>
      </c>
      <c r="H123" s="486">
        <v>1</v>
      </c>
      <c r="I123" s="65">
        <v>2880</v>
      </c>
      <c r="J123" s="546">
        <f>I123/I124</f>
        <v>1</v>
      </c>
      <c r="K123" s="65"/>
      <c r="L123" s="546"/>
      <c r="M123" s="65"/>
      <c r="N123" s="546"/>
      <c r="O123" s="152">
        <f t="shared" ref="O123" si="20">J123</f>
        <v>1</v>
      </c>
      <c r="P123" s="171"/>
      <c r="Q123" s="171"/>
      <c r="R123" s="169" t="s">
        <v>385</v>
      </c>
      <c r="S123" s="170">
        <v>45017</v>
      </c>
      <c r="T123" s="170">
        <v>45046</v>
      </c>
      <c r="U123" s="169" t="s">
        <v>392</v>
      </c>
      <c r="V123" s="187"/>
      <c r="W123" s="524">
        <f t="shared" ref="W123" si="21">J123</f>
        <v>1</v>
      </c>
      <c r="X123" s="524">
        <v>1</v>
      </c>
      <c r="Y123" s="544" t="s">
        <v>392</v>
      </c>
      <c r="Z123" s="147"/>
    </row>
    <row r="124" spans="1:26" ht="27.75" customHeight="1">
      <c r="A124" s="353"/>
      <c r="B124" s="356"/>
      <c r="C124" s="187"/>
      <c r="D124" s="360"/>
      <c r="E124" s="362"/>
      <c r="F124" s="60" t="s">
        <v>215</v>
      </c>
      <c r="G124" s="368"/>
      <c r="H124" s="486"/>
      <c r="I124" s="65">
        <v>2880</v>
      </c>
      <c r="J124" s="546"/>
      <c r="K124" s="65"/>
      <c r="L124" s="546"/>
      <c r="M124" s="65"/>
      <c r="N124" s="546"/>
      <c r="O124" s="152"/>
      <c r="P124" s="171"/>
      <c r="Q124" s="171"/>
      <c r="R124" s="169"/>
      <c r="S124" s="170"/>
      <c r="T124" s="170"/>
      <c r="U124" s="169"/>
      <c r="V124" s="187"/>
      <c r="W124" s="524"/>
      <c r="X124" s="524"/>
      <c r="Y124" s="544"/>
      <c r="Z124" s="147"/>
    </row>
    <row r="125" spans="1:26" ht="20.25" customHeight="1">
      <c r="A125" s="353"/>
      <c r="B125" s="356"/>
      <c r="C125" s="187" t="s">
        <v>216</v>
      </c>
      <c r="D125" s="360" t="s">
        <v>75</v>
      </c>
      <c r="E125" s="362" t="s">
        <v>217</v>
      </c>
      <c r="F125" s="61" t="s">
        <v>218</v>
      </c>
      <c r="G125" s="368">
        <v>0.99629999999999996</v>
      </c>
      <c r="H125" s="486">
        <v>1</v>
      </c>
      <c r="I125" s="65">
        <v>3629</v>
      </c>
      <c r="J125" s="546">
        <v>1</v>
      </c>
      <c r="K125" s="65"/>
      <c r="L125" s="546"/>
      <c r="M125" s="65"/>
      <c r="N125" s="546"/>
      <c r="O125" s="152">
        <f t="shared" ref="O125" si="22">J125</f>
        <v>1</v>
      </c>
      <c r="P125" s="171"/>
      <c r="Q125" s="171"/>
      <c r="R125" s="169" t="s">
        <v>386</v>
      </c>
      <c r="S125" s="170">
        <v>45017</v>
      </c>
      <c r="T125" s="170">
        <v>45046</v>
      </c>
      <c r="U125" s="169" t="s">
        <v>393</v>
      </c>
      <c r="V125" s="187"/>
      <c r="W125" s="524">
        <f t="shared" ref="W125" si="23">J125</f>
        <v>1</v>
      </c>
      <c r="X125" s="524">
        <v>1</v>
      </c>
      <c r="Y125" s="544" t="s">
        <v>399</v>
      </c>
      <c r="Z125" s="147"/>
    </row>
    <row r="126" spans="1:26" ht="35.25" customHeight="1">
      <c r="A126" s="353"/>
      <c r="B126" s="356"/>
      <c r="C126" s="187"/>
      <c r="D126" s="360"/>
      <c r="E126" s="362"/>
      <c r="F126" s="61" t="s">
        <v>219</v>
      </c>
      <c r="G126" s="368"/>
      <c r="H126" s="486"/>
      <c r="I126" s="65">
        <v>3500</v>
      </c>
      <c r="J126" s="546"/>
      <c r="K126" s="65"/>
      <c r="L126" s="546"/>
      <c r="M126" s="65"/>
      <c r="N126" s="546"/>
      <c r="O126" s="152"/>
      <c r="P126" s="171"/>
      <c r="Q126" s="171"/>
      <c r="R126" s="550"/>
      <c r="S126" s="170"/>
      <c r="T126" s="170"/>
      <c r="U126" s="169"/>
      <c r="V126" s="187"/>
      <c r="W126" s="524"/>
      <c r="X126" s="524"/>
      <c r="Y126" s="544"/>
      <c r="Z126" s="147"/>
    </row>
    <row r="127" spans="1:26" ht="33" customHeight="1">
      <c r="A127" s="353"/>
      <c r="B127" s="356"/>
      <c r="C127" s="187" t="s">
        <v>220</v>
      </c>
      <c r="D127" s="360" t="s">
        <v>0</v>
      </c>
      <c r="E127" s="362" t="s">
        <v>221</v>
      </c>
      <c r="F127" s="60" t="s">
        <v>222</v>
      </c>
      <c r="G127" s="364">
        <v>0.99629999999999996</v>
      </c>
      <c r="H127" s="485">
        <v>1</v>
      </c>
      <c r="I127" s="65">
        <v>0</v>
      </c>
      <c r="J127" s="546">
        <v>1</v>
      </c>
      <c r="K127" s="65"/>
      <c r="L127" s="546"/>
      <c r="M127" s="65"/>
      <c r="N127" s="546"/>
      <c r="O127" s="152">
        <f t="shared" ref="O127" si="24">J127</f>
        <v>1</v>
      </c>
      <c r="P127" s="171"/>
      <c r="Q127" s="171"/>
      <c r="R127" s="554" t="s">
        <v>387</v>
      </c>
      <c r="S127" s="170">
        <v>45017</v>
      </c>
      <c r="T127" s="170">
        <v>45046</v>
      </c>
      <c r="U127" s="554" t="s">
        <v>394</v>
      </c>
      <c r="V127" s="187"/>
      <c r="W127" s="524">
        <f t="shared" ref="W127" si="25">J127</f>
        <v>1</v>
      </c>
      <c r="X127" s="524">
        <v>1</v>
      </c>
      <c r="Y127" s="558" t="s">
        <v>400</v>
      </c>
      <c r="Z127" s="147"/>
    </row>
    <row r="128" spans="1:26" ht="30" customHeight="1" thickBot="1">
      <c r="A128" s="354"/>
      <c r="B128" s="357"/>
      <c r="C128" s="365"/>
      <c r="D128" s="366"/>
      <c r="E128" s="367"/>
      <c r="F128" s="62" t="s">
        <v>223</v>
      </c>
      <c r="G128" s="369"/>
      <c r="H128" s="487"/>
      <c r="I128" s="67">
        <v>0</v>
      </c>
      <c r="J128" s="553"/>
      <c r="K128" s="67"/>
      <c r="L128" s="553"/>
      <c r="M128" s="67"/>
      <c r="N128" s="553"/>
      <c r="O128" s="462"/>
      <c r="P128" s="172"/>
      <c r="Q128" s="172"/>
      <c r="R128" s="555"/>
      <c r="S128" s="556"/>
      <c r="T128" s="556"/>
      <c r="U128" s="555"/>
      <c r="V128" s="365"/>
      <c r="W128" s="557"/>
      <c r="X128" s="557"/>
      <c r="Y128" s="559"/>
      <c r="Z128" s="147"/>
    </row>
    <row r="129" spans="16:18">
      <c r="P129" s="1"/>
      <c r="Q129" s="1"/>
      <c r="R129" s="1"/>
    </row>
    <row r="130" spans="16:18">
      <c r="P130" s="1"/>
      <c r="Q130" s="1"/>
      <c r="R130" s="1"/>
    </row>
    <row r="131" spans="16:18">
      <c r="P131" s="1"/>
      <c r="Q131" s="1"/>
      <c r="R131" s="1"/>
    </row>
    <row r="132" spans="16:18">
      <c r="P132" s="1"/>
      <c r="Q132" s="1"/>
      <c r="R132" s="1"/>
    </row>
    <row r="133" spans="16:18">
      <c r="P133" s="1"/>
      <c r="Q133" s="1"/>
      <c r="R133" s="1"/>
    </row>
    <row r="134" spans="16:18">
      <c r="P134" s="1"/>
      <c r="Q134" s="1"/>
      <c r="R134" s="1"/>
    </row>
    <row r="135" spans="16:18">
      <c r="P135" s="1"/>
      <c r="Q135" s="1"/>
      <c r="R135" s="1"/>
    </row>
    <row r="136" spans="16:18">
      <c r="P136" s="1"/>
      <c r="Q136" s="1"/>
      <c r="R136" s="1"/>
    </row>
    <row r="137" spans="16:18">
      <c r="P137" s="1"/>
      <c r="Q137" s="1"/>
      <c r="R137" s="1"/>
    </row>
    <row r="138" spans="16:18">
      <c r="P138" s="1"/>
      <c r="Q138" s="1"/>
      <c r="R138" s="1"/>
    </row>
    <row r="139" spans="16:18">
      <c r="P139" s="1"/>
      <c r="Q139" s="1"/>
      <c r="R139" s="1"/>
    </row>
    <row r="140" spans="16:18">
      <c r="P140" s="1"/>
      <c r="Q140" s="1"/>
      <c r="R140" s="1"/>
    </row>
    <row r="141" spans="16:18">
      <c r="P141" s="1"/>
      <c r="Q141" s="1"/>
      <c r="R141" s="1"/>
    </row>
    <row r="142" spans="16:18">
      <c r="P142" s="1"/>
      <c r="Q142" s="1"/>
      <c r="R142" s="1"/>
    </row>
    <row r="143" spans="16:18">
      <c r="P143" s="1"/>
      <c r="Q143" s="1"/>
      <c r="R143" s="1"/>
    </row>
    <row r="144" spans="16:18">
      <c r="P144" s="1"/>
      <c r="Q144" s="1"/>
      <c r="R144" s="1"/>
    </row>
    <row r="145" spans="16:18">
      <c r="P145" s="1"/>
      <c r="Q145" s="1"/>
      <c r="R145" s="1"/>
    </row>
    <row r="146" spans="16:18">
      <c r="P146" s="1"/>
      <c r="Q146" s="1"/>
      <c r="R146" s="1"/>
    </row>
    <row r="147" spans="16:18">
      <c r="P147" s="1"/>
      <c r="Q147" s="1"/>
      <c r="R147" s="1"/>
    </row>
    <row r="148" spans="16:18">
      <c r="P148" s="1"/>
      <c r="Q148" s="1"/>
      <c r="R148" s="1"/>
    </row>
    <row r="149" spans="16:18">
      <c r="P149" s="1"/>
      <c r="Q149" s="1"/>
      <c r="R149" s="1"/>
    </row>
    <row r="150" spans="16:18">
      <c r="P150" s="1"/>
      <c r="Q150" s="1"/>
      <c r="R150" s="1"/>
    </row>
    <row r="151" spans="16:18">
      <c r="P151" s="1"/>
      <c r="Q151" s="1"/>
      <c r="R151" s="1"/>
    </row>
    <row r="152" spans="16:18">
      <c r="P152" s="1"/>
      <c r="Q152" s="1"/>
      <c r="R152" s="1"/>
    </row>
    <row r="153" spans="16:18">
      <c r="P153" s="1"/>
      <c r="Q153" s="1"/>
      <c r="R153" s="1"/>
    </row>
    <row r="154" spans="16:18">
      <c r="P154" s="1"/>
      <c r="Q154" s="1"/>
      <c r="R154" s="1"/>
    </row>
    <row r="155" spans="16:18">
      <c r="P155" s="1"/>
      <c r="Q155" s="1"/>
      <c r="R155" s="1"/>
    </row>
    <row r="156" spans="16:18">
      <c r="P156" s="1"/>
      <c r="Q156" s="1"/>
      <c r="R156" s="1"/>
    </row>
    <row r="157" spans="16:18">
      <c r="P157" s="1"/>
      <c r="Q157" s="1"/>
      <c r="R157" s="1"/>
    </row>
    <row r="158" spans="16:18">
      <c r="P158" s="1"/>
      <c r="Q158" s="1"/>
      <c r="R158" s="1"/>
    </row>
    <row r="159" spans="16:18">
      <c r="P159" s="1"/>
      <c r="Q159" s="1"/>
      <c r="R159" s="1"/>
    </row>
    <row r="160" spans="16:18">
      <c r="P160" s="1"/>
      <c r="Q160" s="1"/>
      <c r="R160" s="1"/>
    </row>
    <row r="161" spans="16:18">
      <c r="P161" s="1"/>
      <c r="Q161" s="1"/>
      <c r="R161" s="1"/>
    </row>
    <row r="162" spans="16:18">
      <c r="P162" s="1"/>
      <c r="Q162" s="1"/>
      <c r="R162" s="1"/>
    </row>
    <row r="163" spans="16:18">
      <c r="P163" s="1"/>
      <c r="Q163" s="1"/>
      <c r="R163" s="1"/>
    </row>
    <row r="164" spans="16:18">
      <c r="P164" s="1"/>
      <c r="Q164" s="1"/>
      <c r="R164" s="1"/>
    </row>
    <row r="165" spans="16:18">
      <c r="P165" s="1"/>
      <c r="Q165" s="1"/>
      <c r="R165" s="1"/>
    </row>
    <row r="166" spans="16:18">
      <c r="P166" s="1"/>
      <c r="Q166" s="1"/>
      <c r="R166" s="1"/>
    </row>
    <row r="167" spans="16:18">
      <c r="P167" s="1"/>
      <c r="Q167" s="1"/>
      <c r="R167" s="1"/>
    </row>
    <row r="168" spans="16:18">
      <c r="P168" s="1"/>
      <c r="Q168" s="1"/>
      <c r="R168" s="1"/>
    </row>
    <row r="169" spans="16:18">
      <c r="P169" s="1"/>
      <c r="Q169" s="1"/>
      <c r="R169" s="1"/>
    </row>
    <row r="170" spans="16:18">
      <c r="P170" s="1"/>
      <c r="Q170" s="1"/>
      <c r="R170" s="1"/>
    </row>
    <row r="171" spans="16:18">
      <c r="P171" s="1"/>
      <c r="Q171" s="1"/>
      <c r="R171" s="1"/>
    </row>
    <row r="172" spans="16:18">
      <c r="P172" s="1"/>
      <c r="Q172" s="1"/>
      <c r="R172" s="1"/>
    </row>
    <row r="173" spans="16:18">
      <c r="P173" s="1"/>
      <c r="Q173" s="1"/>
      <c r="R173" s="1"/>
    </row>
    <row r="174" spans="16:18">
      <c r="P174" s="1"/>
      <c r="Q174" s="1"/>
      <c r="R174" s="1"/>
    </row>
    <row r="175" spans="16:18">
      <c r="P175" s="1"/>
      <c r="Q175" s="1"/>
      <c r="R175" s="1"/>
    </row>
    <row r="176" spans="16:18">
      <c r="P176" s="1"/>
      <c r="Q176" s="1"/>
      <c r="R176" s="1"/>
    </row>
    <row r="177" spans="16:18">
      <c r="P177" s="1"/>
      <c r="Q177" s="1"/>
      <c r="R177" s="1"/>
    </row>
    <row r="178" spans="16:18">
      <c r="P178" s="1"/>
      <c r="Q178" s="1"/>
      <c r="R178" s="1"/>
    </row>
    <row r="179" spans="16:18">
      <c r="P179" s="1"/>
      <c r="Q179" s="1"/>
      <c r="R179" s="1"/>
    </row>
    <row r="180" spans="16:18">
      <c r="P180" s="1"/>
      <c r="Q180" s="1"/>
      <c r="R180" s="1"/>
    </row>
    <row r="181" spans="16:18">
      <c r="P181" s="1"/>
      <c r="Q181" s="1"/>
      <c r="R181" s="1"/>
    </row>
    <row r="182" spans="16:18">
      <c r="P182" s="1"/>
      <c r="Q182" s="1"/>
      <c r="R182" s="1"/>
    </row>
    <row r="183" spans="16:18">
      <c r="P183" s="1"/>
      <c r="Q183" s="1"/>
      <c r="R183" s="1"/>
    </row>
    <row r="184" spans="16:18">
      <c r="P184" s="1"/>
      <c r="Q184" s="1"/>
      <c r="R184" s="1"/>
    </row>
    <row r="185" spans="16:18">
      <c r="P185" s="1"/>
      <c r="Q185" s="1"/>
      <c r="R185" s="1"/>
    </row>
    <row r="186" spans="16:18">
      <c r="P186" s="1"/>
      <c r="Q186" s="1"/>
      <c r="R186" s="1"/>
    </row>
    <row r="187" spans="16:18">
      <c r="P187" s="1"/>
      <c r="Q187" s="1"/>
      <c r="R187" s="1"/>
    </row>
    <row r="188" spans="16:18">
      <c r="P188" s="1"/>
      <c r="Q188" s="1"/>
      <c r="R188" s="1"/>
    </row>
    <row r="189" spans="16:18">
      <c r="P189" s="1"/>
      <c r="Q189" s="1"/>
      <c r="R189" s="1"/>
    </row>
    <row r="190" spans="16:18">
      <c r="P190" s="1"/>
      <c r="Q190" s="1"/>
      <c r="R190" s="1"/>
    </row>
    <row r="191" spans="16:18">
      <c r="P191" s="1"/>
      <c r="Q191" s="1"/>
      <c r="R191" s="1"/>
    </row>
    <row r="192" spans="16:18">
      <c r="P192" s="1"/>
      <c r="Q192" s="1"/>
      <c r="R192" s="1"/>
    </row>
    <row r="193" spans="16:18">
      <c r="P193" s="1"/>
      <c r="Q193" s="1"/>
      <c r="R193" s="1"/>
    </row>
    <row r="194" spans="16:18">
      <c r="P194" s="1"/>
      <c r="Q194" s="1"/>
      <c r="R194" s="1"/>
    </row>
    <row r="195" spans="16:18">
      <c r="P195" s="1"/>
      <c r="Q195" s="1"/>
      <c r="R195" s="1"/>
    </row>
    <row r="196" spans="16:18">
      <c r="P196" s="1"/>
      <c r="Q196" s="1"/>
      <c r="R196" s="1"/>
    </row>
    <row r="197" spans="16:18">
      <c r="P197" s="1"/>
      <c r="Q197" s="1"/>
      <c r="R197" s="1"/>
    </row>
    <row r="198" spans="16:18">
      <c r="P198" s="1"/>
      <c r="Q198" s="1"/>
      <c r="R198" s="1"/>
    </row>
    <row r="199" spans="16:18">
      <c r="P199" s="1"/>
      <c r="Q199" s="1"/>
    </row>
    <row r="200" spans="16:18">
      <c r="P200" s="1"/>
      <c r="Q200" s="1"/>
    </row>
    <row r="201" spans="16:18">
      <c r="P201" s="1"/>
      <c r="Q201" s="1"/>
    </row>
    <row r="202" spans="16:18">
      <c r="P202" s="1"/>
      <c r="Q202" s="1"/>
    </row>
    <row r="203" spans="16:18">
      <c r="P203" s="1"/>
      <c r="Q203" s="1"/>
    </row>
    <row r="204" spans="16:18">
      <c r="P204" s="1"/>
      <c r="Q204" s="1"/>
    </row>
    <row r="205" spans="16:18">
      <c r="P205" s="1"/>
      <c r="Q205" s="1"/>
    </row>
    <row r="206" spans="16:18">
      <c r="P206" s="1"/>
      <c r="Q206" s="1"/>
    </row>
    <row r="207" spans="16:18">
      <c r="P207" s="1"/>
      <c r="Q207" s="1"/>
    </row>
    <row r="208" spans="16:18">
      <c r="P208" s="1"/>
      <c r="Q208" s="1"/>
    </row>
    <row r="209" spans="16:17">
      <c r="P209" s="1"/>
      <c r="Q209" s="1"/>
    </row>
    <row r="210" spans="16:17">
      <c r="P210" s="1"/>
      <c r="Q210" s="1"/>
    </row>
    <row r="211" spans="16:17">
      <c r="P211" s="1"/>
      <c r="Q211" s="1"/>
    </row>
    <row r="212" spans="16:17">
      <c r="P212" s="1"/>
      <c r="Q212" s="1"/>
    </row>
    <row r="213" spans="16:17">
      <c r="P213" s="1"/>
      <c r="Q213" s="1"/>
    </row>
    <row r="214" spans="16:17">
      <c r="P214" s="1"/>
      <c r="Q214" s="1"/>
    </row>
    <row r="215" spans="16:17">
      <c r="P215" s="1"/>
      <c r="Q215" s="1"/>
    </row>
    <row r="216" spans="16:17">
      <c r="P216" s="1"/>
      <c r="Q216" s="1"/>
    </row>
    <row r="217" spans="16:17">
      <c r="P217" s="1"/>
      <c r="Q217" s="1"/>
    </row>
    <row r="218" spans="16:17">
      <c r="P218" s="1"/>
      <c r="Q218" s="1"/>
    </row>
  </sheetData>
  <mergeCells count="1163">
    <mergeCell ref="X71:X72"/>
    <mergeCell ref="X73:X74"/>
    <mergeCell ref="X75:X76"/>
    <mergeCell ref="X77:X78"/>
    <mergeCell ref="Y75:Y76"/>
    <mergeCell ref="Y77:Y82"/>
    <mergeCell ref="Y71:Y72"/>
    <mergeCell ref="Y73:Y74"/>
    <mergeCell ref="J81:J82"/>
    <mergeCell ref="R77:R82"/>
    <mergeCell ref="S79:S80"/>
    <mergeCell ref="T79:T80"/>
    <mergeCell ref="S81:S82"/>
    <mergeCell ref="T81:T82"/>
    <mergeCell ref="U77:U82"/>
    <mergeCell ref="V77:V82"/>
    <mergeCell ref="W79:W80"/>
    <mergeCell ref="X79:X80"/>
    <mergeCell ref="W81:W82"/>
    <mergeCell ref="X81:X82"/>
    <mergeCell ref="U75:U76"/>
    <mergeCell ref="V75:V76"/>
    <mergeCell ref="W73:W74"/>
    <mergeCell ref="W75:W76"/>
    <mergeCell ref="W77:W78"/>
    <mergeCell ref="S73:S74"/>
    <mergeCell ref="T73:T74"/>
    <mergeCell ref="S75:S76"/>
    <mergeCell ref="T75:T76"/>
    <mergeCell ref="S77:S78"/>
    <mergeCell ref="T77:T78"/>
    <mergeCell ref="R73:R74"/>
    <mergeCell ref="R75:R76"/>
    <mergeCell ref="V71:V72"/>
    <mergeCell ref="V73:V74"/>
    <mergeCell ref="U73:U74"/>
    <mergeCell ref="J77:J78"/>
    <mergeCell ref="J75:J76"/>
    <mergeCell ref="J73:J74"/>
    <mergeCell ref="J79:J80"/>
    <mergeCell ref="K4:K5"/>
    <mergeCell ref="L4:L5"/>
    <mergeCell ref="M4:M5"/>
    <mergeCell ref="N4:N5"/>
    <mergeCell ref="X105:X106"/>
    <mergeCell ref="Y105:Y106"/>
    <mergeCell ref="J101:J102"/>
    <mergeCell ref="J103:J104"/>
    <mergeCell ref="J105:J106"/>
    <mergeCell ref="S93:S94"/>
    <mergeCell ref="T93:T94"/>
    <mergeCell ref="U93:U94"/>
    <mergeCell ref="V93:V94"/>
    <mergeCell ref="W93:W94"/>
    <mergeCell ref="X93:X94"/>
    <mergeCell ref="Y93:Y94"/>
    <mergeCell ref="T95:T96"/>
    <mergeCell ref="U95:U96"/>
    <mergeCell ref="V95:V96"/>
    <mergeCell ref="W95:W96"/>
    <mergeCell ref="J99:J100"/>
    <mergeCell ref="S99:S100"/>
    <mergeCell ref="T99:T100"/>
    <mergeCell ref="U99:U100"/>
    <mergeCell ref="X95:X96"/>
    <mergeCell ref="Y95:Y96"/>
    <mergeCell ref="W101:W102"/>
    <mergeCell ref="X101:X102"/>
    <mergeCell ref="T89:T90"/>
    <mergeCell ref="U89:U90"/>
    <mergeCell ref="V89:V90"/>
    <mergeCell ref="W89:W90"/>
    <mergeCell ref="X89:X90"/>
    <mergeCell ref="Y89:Y90"/>
    <mergeCell ref="R91:R92"/>
    <mergeCell ref="S91:S92"/>
    <mergeCell ref="T91:T92"/>
    <mergeCell ref="U91:U92"/>
    <mergeCell ref="V91:V92"/>
    <mergeCell ref="W91:W92"/>
    <mergeCell ref="X91:X92"/>
    <mergeCell ref="Y91:Y92"/>
    <mergeCell ref="R93:R94"/>
    <mergeCell ref="R103:R104"/>
    <mergeCell ref="S103:S104"/>
    <mergeCell ref="T103:T104"/>
    <mergeCell ref="U103:U104"/>
    <mergeCell ref="V103:V104"/>
    <mergeCell ref="W103:W104"/>
    <mergeCell ref="X103:X104"/>
    <mergeCell ref="Y103:Y104"/>
    <mergeCell ref="R97:R98"/>
    <mergeCell ref="S97:S98"/>
    <mergeCell ref="T97:T98"/>
    <mergeCell ref="U97:U98"/>
    <mergeCell ref="V97:V98"/>
    <mergeCell ref="W97:W98"/>
    <mergeCell ref="X97:X98"/>
    <mergeCell ref="Y97:Y98"/>
    <mergeCell ref="R99:R100"/>
    <mergeCell ref="Y101:Y102"/>
    <mergeCell ref="V99:V100"/>
    <mergeCell ref="W99:W100"/>
    <mergeCell ref="X99:X100"/>
    <mergeCell ref="Y99:Y100"/>
    <mergeCell ref="R101:R102"/>
    <mergeCell ref="S101:S102"/>
    <mergeCell ref="T101:T102"/>
    <mergeCell ref="U101:U102"/>
    <mergeCell ref="T107:T108"/>
    <mergeCell ref="U107:U108"/>
    <mergeCell ref="V107:V108"/>
    <mergeCell ref="W107:W108"/>
    <mergeCell ref="X107:X108"/>
    <mergeCell ref="Y107:Y108"/>
    <mergeCell ref="V101:V102"/>
    <mergeCell ref="O101:O102"/>
    <mergeCell ref="O105:O106"/>
    <mergeCell ref="O107:O108"/>
    <mergeCell ref="W10:W11"/>
    <mergeCell ref="X10:X11"/>
    <mergeCell ref="T83:T84"/>
    <mergeCell ref="U83:U84"/>
    <mergeCell ref="V83:V84"/>
    <mergeCell ref="W83:W84"/>
    <mergeCell ref="X83:X84"/>
    <mergeCell ref="Y83:Y84"/>
    <mergeCell ref="R85:R86"/>
    <mergeCell ref="S85:S86"/>
    <mergeCell ref="T85:T86"/>
    <mergeCell ref="U85:U86"/>
    <mergeCell ref="V85:V86"/>
    <mergeCell ref="W85:W86"/>
    <mergeCell ref="X85:X86"/>
    <mergeCell ref="Y85:Y86"/>
    <mergeCell ref="R105:R106"/>
    <mergeCell ref="S105:S106"/>
    <mergeCell ref="T105:T106"/>
    <mergeCell ref="U105:U106"/>
    <mergeCell ref="V105:V106"/>
    <mergeCell ref="W105:W106"/>
    <mergeCell ref="R87:R88"/>
    <mergeCell ref="S87:S88"/>
    <mergeCell ref="T87:T88"/>
    <mergeCell ref="U87:U88"/>
    <mergeCell ref="V87:V88"/>
    <mergeCell ref="W87:W88"/>
    <mergeCell ref="X87:X88"/>
    <mergeCell ref="Y87:Y88"/>
    <mergeCell ref="Z6:Z7"/>
    <mergeCell ref="Z28:Z29"/>
    <mergeCell ref="Z30:Z31"/>
    <mergeCell ref="Z32:Z33"/>
    <mergeCell ref="Z57:Z58"/>
    <mergeCell ref="Z55:Z56"/>
    <mergeCell ref="Y51:Y52"/>
    <mergeCell ref="X55:X56"/>
    <mergeCell ref="Y55:Y56"/>
    <mergeCell ref="X53:X54"/>
    <mergeCell ref="Y53:Y54"/>
    <mergeCell ref="X42:X43"/>
    <mergeCell ref="Y42:Y43"/>
    <mergeCell ref="V38:V39"/>
    <mergeCell ref="W38:W39"/>
    <mergeCell ref="Z8:Z9"/>
    <mergeCell ref="Z10:Z11"/>
    <mergeCell ref="S51:S52"/>
    <mergeCell ref="T51:T52"/>
    <mergeCell ref="Z65:Z66"/>
    <mergeCell ref="Z69:Z70"/>
    <mergeCell ref="Z20:Z21"/>
    <mergeCell ref="V50:V52"/>
    <mergeCell ref="U55:U60"/>
    <mergeCell ref="V55:V60"/>
    <mergeCell ref="S61:S62"/>
    <mergeCell ref="T61:T62"/>
    <mergeCell ref="U61:U62"/>
    <mergeCell ref="V61:V62"/>
    <mergeCell ref="Z51:Z52"/>
    <mergeCell ref="Z36:Z37"/>
    <mergeCell ref="Z34:Z35"/>
    <mergeCell ref="Z44:Z45"/>
    <mergeCell ref="Z46:Z47"/>
    <mergeCell ref="X59:X60"/>
    <mergeCell ref="W67:W68"/>
    <mergeCell ref="X67:X68"/>
    <mergeCell ref="Y67:Y68"/>
    <mergeCell ref="W69:W70"/>
    <mergeCell ref="X69:X70"/>
    <mergeCell ref="Y69:Y70"/>
    <mergeCell ref="X46:X47"/>
    <mergeCell ref="W51:W52"/>
    <mergeCell ref="U50:U52"/>
    <mergeCell ref="S57:S58"/>
    <mergeCell ref="T57:T58"/>
    <mergeCell ref="V22:V23"/>
    <mergeCell ref="V69:V70"/>
    <mergeCell ref="X63:X64"/>
    <mergeCell ref="Y63:Y64"/>
    <mergeCell ref="X51:X52"/>
    <mergeCell ref="Z109:Z110"/>
    <mergeCell ref="Z111:Z112"/>
    <mergeCell ref="Z113:Z114"/>
    <mergeCell ref="Z115:Z116"/>
    <mergeCell ref="W125:W126"/>
    <mergeCell ref="X125:X126"/>
    <mergeCell ref="Y125:Y126"/>
    <mergeCell ref="J127:J128"/>
    <mergeCell ref="L127:L128"/>
    <mergeCell ref="N127:N128"/>
    <mergeCell ref="R127:R128"/>
    <mergeCell ref="S127:S128"/>
    <mergeCell ref="T127:T128"/>
    <mergeCell ref="U127:U128"/>
    <mergeCell ref="W127:W128"/>
    <mergeCell ref="X127:X128"/>
    <mergeCell ref="Y127:Y128"/>
    <mergeCell ref="W121:W122"/>
    <mergeCell ref="X121:X122"/>
    <mergeCell ref="Y121:Y122"/>
    <mergeCell ref="J123:J124"/>
    <mergeCell ref="L123:L124"/>
    <mergeCell ref="N123:N124"/>
    <mergeCell ref="T117:T118"/>
    <mergeCell ref="U117:U118"/>
    <mergeCell ref="V117:V120"/>
    <mergeCell ref="O117:O118"/>
    <mergeCell ref="U123:U124"/>
    <mergeCell ref="W123:W124"/>
    <mergeCell ref="X123:X124"/>
    <mergeCell ref="Y123:Y124"/>
    <mergeCell ref="J121:J122"/>
    <mergeCell ref="L121:L122"/>
    <mergeCell ref="N121:N122"/>
    <mergeCell ref="Q121:Q122"/>
    <mergeCell ref="R121:R122"/>
    <mergeCell ref="S121:S122"/>
    <mergeCell ref="T121:T122"/>
    <mergeCell ref="U121:U122"/>
    <mergeCell ref="V121:V128"/>
    <mergeCell ref="J125:J126"/>
    <mergeCell ref="L125:L126"/>
    <mergeCell ref="N125:N126"/>
    <mergeCell ref="R125:R126"/>
    <mergeCell ref="S125:S126"/>
    <mergeCell ref="T125:T126"/>
    <mergeCell ref="U125:U126"/>
    <mergeCell ref="O123:O124"/>
    <mergeCell ref="O125:O126"/>
    <mergeCell ref="O127:O128"/>
    <mergeCell ref="O121:O122"/>
    <mergeCell ref="Q125:Q126"/>
    <mergeCell ref="Q127:Q128"/>
    <mergeCell ref="P121:P122"/>
    <mergeCell ref="P123:P124"/>
    <mergeCell ref="P125:P126"/>
    <mergeCell ref="T123:T124"/>
    <mergeCell ref="W117:W118"/>
    <mergeCell ref="X117:X118"/>
    <mergeCell ref="Y117:Y118"/>
    <mergeCell ref="J119:J120"/>
    <mergeCell ref="L119:L120"/>
    <mergeCell ref="N119:N120"/>
    <mergeCell ref="Q119:Q120"/>
    <mergeCell ref="R119:R120"/>
    <mergeCell ref="S119:S120"/>
    <mergeCell ref="T119:T120"/>
    <mergeCell ref="U119:U120"/>
    <mergeCell ref="W119:W120"/>
    <mergeCell ref="X119:X120"/>
    <mergeCell ref="Y119:Y120"/>
    <mergeCell ref="J117:J118"/>
    <mergeCell ref="L117:L118"/>
    <mergeCell ref="N117:N118"/>
    <mergeCell ref="Q117:Q118"/>
    <mergeCell ref="R117:R118"/>
    <mergeCell ref="P117:P118"/>
    <mergeCell ref="P119:P120"/>
    <mergeCell ref="S117:S118"/>
    <mergeCell ref="O119:O120"/>
    <mergeCell ref="X113:X114"/>
    <mergeCell ref="Y113:Y114"/>
    <mergeCell ref="J115:J116"/>
    <mergeCell ref="L115:L116"/>
    <mergeCell ref="N115:N116"/>
    <mergeCell ref="Q115:Q116"/>
    <mergeCell ref="R115:R116"/>
    <mergeCell ref="T115:T116"/>
    <mergeCell ref="U115:U116"/>
    <mergeCell ref="W115:W116"/>
    <mergeCell ref="X115:X116"/>
    <mergeCell ref="Y115:Y116"/>
    <mergeCell ref="L113:L114"/>
    <mergeCell ref="N113:N114"/>
    <mergeCell ref="Q113:Q114"/>
    <mergeCell ref="R113:R114"/>
    <mergeCell ref="S113:S114"/>
    <mergeCell ref="T113:T114"/>
    <mergeCell ref="U113:U114"/>
    <mergeCell ref="O115:O116"/>
    <mergeCell ref="P115:P116"/>
    <mergeCell ref="S115:S116"/>
    <mergeCell ref="N18:N19"/>
    <mergeCell ref="O18:O19"/>
    <mergeCell ref="R18:R19"/>
    <mergeCell ref="S18:S19"/>
    <mergeCell ref="T18:T19"/>
    <mergeCell ref="R12:R13"/>
    <mergeCell ref="N12:N13"/>
    <mergeCell ref="W109:W110"/>
    <mergeCell ref="X109:X110"/>
    <mergeCell ref="Y109:Y110"/>
    <mergeCell ref="J111:J112"/>
    <mergeCell ref="L111:L112"/>
    <mergeCell ref="N111:N112"/>
    <mergeCell ref="Q111:Q112"/>
    <mergeCell ref="R111:R112"/>
    <mergeCell ref="S111:S112"/>
    <mergeCell ref="T111:T112"/>
    <mergeCell ref="U111:U112"/>
    <mergeCell ref="W111:W112"/>
    <mergeCell ref="X111:X112"/>
    <mergeCell ref="Y111:Y112"/>
    <mergeCell ref="J109:J110"/>
    <mergeCell ref="L109:L110"/>
    <mergeCell ref="N109:N110"/>
    <mergeCell ref="Q109:Q110"/>
    <mergeCell ref="R109:R110"/>
    <mergeCell ref="S109:S110"/>
    <mergeCell ref="T109:T110"/>
    <mergeCell ref="U109:U110"/>
    <mergeCell ref="V109:V116"/>
    <mergeCell ref="J113:J114"/>
    <mergeCell ref="W113:W114"/>
    <mergeCell ref="Z12:Z13"/>
    <mergeCell ref="Z14:Z15"/>
    <mergeCell ref="Z16:Z17"/>
    <mergeCell ref="Z18:Z19"/>
    <mergeCell ref="Z22:Z23"/>
    <mergeCell ref="Z24:Z25"/>
    <mergeCell ref="Z26:Z27"/>
    <mergeCell ref="W26:W27"/>
    <mergeCell ref="X26:X27"/>
    <mergeCell ref="Y26:Y27"/>
    <mergeCell ref="W24:W25"/>
    <mergeCell ref="X24:X25"/>
    <mergeCell ref="Y24:Y25"/>
    <mergeCell ref="Y22:Y23"/>
    <mergeCell ref="W20:W21"/>
    <mergeCell ref="X20:X21"/>
    <mergeCell ref="Y20:Y21"/>
    <mergeCell ref="W22:W23"/>
    <mergeCell ref="X16:X17"/>
    <mergeCell ref="Y16:Y17"/>
    <mergeCell ref="X22:X23"/>
    <mergeCell ref="L6:L7"/>
    <mergeCell ref="N6:N7"/>
    <mergeCell ref="O6:O7"/>
    <mergeCell ref="R26:R27"/>
    <mergeCell ref="S26:S27"/>
    <mergeCell ref="T26:T27"/>
    <mergeCell ref="U26:U27"/>
    <mergeCell ref="V26:V27"/>
    <mergeCell ref="R24:R25"/>
    <mergeCell ref="S24:S25"/>
    <mergeCell ref="T24:T25"/>
    <mergeCell ref="U24:U25"/>
    <mergeCell ref="V24:V25"/>
    <mergeCell ref="R22:R23"/>
    <mergeCell ref="S22:S23"/>
    <mergeCell ref="T22:T23"/>
    <mergeCell ref="U22:U23"/>
    <mergeCell ref="N8:N9"/>
    <mergeCell ref="O10:O11"/>
    <mergeCell ref="O8:O9"/>
    <mergeCell ref="N24:N25"/>
    <mergeCell ref="N20:N21"/>
    <mergeCell ref="O20:O21"/>
    <mergeCell ref="N22:N23"/>
    <mergeCell ref="N14:N15"/>
    <mergeCell ref="V14:V15"/>
    <mergeCell ref="O16:O17"/>
    <mergeCell ref="O14:O15"/>
    <mergeCell ref="R14:R15"/>
    <mergeCell ref="S14:S15"/>
    <mergeCell ref="T14:T15"/>
    <mergeCell ref="R16:R17"/>
    <mergeCell ref="Q4:Q5"/>
    <mergeCell ref="P28:P29"/>
    <mergeCell ref="P30:P31"/>
    <mergeCell ref="P32:P33"/>
    <mergeCell ref="P34:P35"/>
    <mergeCell ref="Q34:Q35"/>
    <mergeCell ref="P26:P27"/>
    <mergeCell ref="Q26:Q27"/>
    <mergeCell ref="Q8:Q9"/>
    <mergeCell ref="Q12:Q13"/>
    <mergeCell ref="Q14:Q15"/>
    <mergeCell ref="P4:P5"/>
    <mergeCell ref="Q18:Q19"/>
    <mergeCell ref="P24:P25"/>
    <mergeCell ref="Q24:Q25"/>
    <mergeCell ref="P20:P21"/>
    <mergeCell ref="Q20:Q21"/>
    <mergeCell ref="P22:P23"/>
    <mergeCell ref="Q22:Q23"/>
    <mergeCell ref="P8:P9"/>
    <mergeCell ref="P6:P7"/>
    <mergeCell ref="P10:P11"/>
    <mergeCell ref="P18:P19"/>
    <mergeCell ref="P16:P17"/>
    <mergeCell ref="Q16:Q17"/>
    <mergeCell ref="H121:H122"/>
    <mergeCell ref="H123:H124"/>
    <mergeCell ref="H125:H126"/>
    <mergeCell ref="H127:H128"/>
    <mergeCell ref="H20:H21"/>
    <mergeCell ref="H22:H23"/>
    <mergeCell ref="H24:H25"/>
    <mergeCell ref="H38:H39"/>
    <mergeCell ref="H44:H45"/>
    <mergeCell ref="H51:H52"/>
    <mergeCell ref="H53:H54"/>
    <mergeCell ref="H55:H56"/>
    <mergeCell ref="H57:H58"/>
    <mergeCell ref="H59:H60"/>
    <mergeCell ref="H107:H108"/>
    <mergeCell ref="H109:H110"/>
    <mergeCell ref="H111:H112"/>
    <mergeCell ref="H113:H114"/>
    <mergeCell ref="H26:H27"/>
    <mergeCell ref="H36:H37"/>
    <mergeCell ref="H115:H116"/>
    <mergeCell ref="H117:H118"/>
    <mergeCell ref="H119:H120"/>
    <mergeCell ref="H105:H106"/>
    <mergeCell ref="H103:H104"/>
    <mergeCell ref="H63:H64"/>
    <mergeCell ref="H71:H72"/>
    <mergeCell ref="H73:H74"/>
    <mergeCell ref="H75:H76"/>
    <mergeCell ref="H48:H49"/>
    <mergeCell ref="H65:H66"/>
    <mergeCell ref="H67:H68"/>
    <mergeCell ref="H101:H102"/>
    <mergeCell ref="W57:W58"/>
    <mergeCell ref="X57:X58"/>
    <mergeCell ref="Y57:Y58"/>
    <mergeCell ref="O55:O56"/>
    <mergeCell ref="S55:S56"/>
    <mergeCell ref="T55:T56"/>
    <mergeCell ref="W55:W56"/>
    <mergeCell ref="N55:N56"/>
    <mergeCell ref="P55:P56"/>
    <mergeCell ref="P57:P58"/>
    <mergeCell ref="X48:X49"/>
    <mergeCell ref="W48:W49"/>
    <mergeCell ref="Y48:Y49"/>
    <mergeCell ref="Q57:Q58"/>
    <mergeCell ref="N53:N54"/>
    <mergeCell ref="R53:R54"/>
    <mergeCell ref="S53:S54"/>
    <mergeCell ref="T53:T54"/>
    <mergeCell ref="U53:U54"/>
    <mergeCell ref="V53:V54"/>
    <mergeCell ref="W53:W54"/>
    <mergeCell ref="W65:W66"/>
    <mergeCell ref="X65:X66"/>
    <mergeCell ref="Y65:Y66"/>
    <mergeCell ref="J63:J64"/>
    <mergeCell ref="L63:L64"/>
    <mergeCell ref="N63:N64"/>
    <mergeCell ref="O63:O64"/>
    <mergeCell ref="W63:W64"/>
    <mergeCell ref="P63:P64"/>
    <mergeCell ref="J83:J84"/>
    <mergeCell ref="P51:P52"/>
    <mergeCell ref="P53:P54"/>
    <mergeCell ref="S46:S47"/>
    <mergeCell ref="T46:T47"/>
    <mergeCell ref="W46:W47"/>
    <mergeCell ref="U44:U49"/>
    <mergeCell ref="V44:V49"/>
    <mergeCell ref="Q46:Q47"/>
    <mergeCell ref="Q48:Q49"/>
    <mergeCell ref="Y46:Y47"/>
    <mergeCell ref="P46:P47"/>
    <mergeCell ref="P48:P49"/>
    <mergeCell ref="R44:R49"/>
    <mergeCell ref="R50:R52"/>
    <mergeCell ref="S44:S45"/>
    <mergeCell ref="T44:T45"/>
    <mergeCell ref="W44:W45"/>
    <mergeCell ref="X44:X45"/>
    <mergeCell ref="Y44:Y45"/>
    <mergeCell ref="Q44:Q45"/>
    <mergeCell ref="R42:R43"/>
    <mergeCell ref="S42:S43"/>
    <mergeCell ref="T42:T43"/>
    <mergeCell ref="U42:U43"/>
    <mergeCell ref="V42:V43"/>
    <mergeCell ref="W42:W43"/>
    <mergeCell ref="P42:P43"/>
    <mergeCell ref="P44:P45"/>
    <mergeCell ref="P36:P37"/>
    <mergeCell ref="T34:T35"/>
    <mergeCell ref="U34:U35"/>
    <mergeCell ref="V34:V35"/>
    <mergeCell ref="X38:X39"/>
    <mergeCell ref="Y38:Y39"/>
    <mergeCell ref="N40:N41"/>
    <mergeCell ref="O40:O41"/>
    <mergeCell ref="R40:R41"/>
    <mergeCell ref="S40:S41"/>
    <mergeCell ref="T40:T41"/>
    <mergeCell ref="U40:U41"/>
    <mergeCell ref="V40:V41"/>
    <mergeCell ref="W40:W41"/>
    <mergeCell ref="X40:X41"/>
    <mergeCell ref="Y40:Y41"/>
    <mergeCell ref="N38:N39"/>
    <mergeCell ref="O38:O39"/>
    <mergeCell ref="R38:R39"/>
    <mergeCell ref="S38:S39"/>
    <mergeCell ref="T38:T39"/>
    <mergeCell ref="U38:U39"/>
    <mergeCell ref="N44:N45"/>
    <mergeCell ref="O44:O45"/>
    <mergeCell ref="S16:S17"/>
    <mergeCell ref="R20:R21"/>
    <mergeCell ref="P38:P39"/>
    <mergeCell ref="P40:P41"/>
    <mergeCell ref="N34:N35"/>
    <mergeCell ref="X32:X33"/>
    <mergeCell ref="Y32:Y33"/>
    <mergeCell ref="Q36:Q37"/>
    <mergeCell ref="R36:R37"/>
    <mergeCell ref="S36:S37"/>
    <mergeCell ref="T36:T37"/>
    <mergeCell ref="U36:U37"/>
    <mergeCell ref="V36:V37"/>
    <mergeCell ref="W36:W37"/>
    <mergeCell ref="X36:X37"/>
    <mergeCell ref="Y36:Y37"/>
    <mergeCell ref="Q32:Q33"/>
    <mergeCell ref="R32:R33"/>
    <mergeCell ref="S32:S33"/>
    <mergeCell ref="T32:T33"/>
    <mergeCell ref="U32:U33"/>
    <mergeCell ref="V32:V33"/>
    <mergeCell ref="W32:W33"/>
    <mergeCell ref="R34:R35"/>
    <mergeCell ref="S34:S35"/>
    <mergeCell ref="W34:W35"/>
    <mergeCell ref="X34:X35"/>
    <mergeCell ref="Y34:Y35"/>
    <mergeCell ref="Q38:Q39"/>
    <mergeCell ref="Q40:Q41"/>
    <mergeCell ref="O22:O23"/>
    <mergeCell ref="O24:O25"/>
    <mergeCell ref="X28:X29"/>
    <mergeCell ref="Y28:Y29"/>
    <mergeCell ref="N30:N31"/>
    <mergeCell ref="Q30:Q31"/>
    <mergeCell ref="R30:R31"/>
    <mergeCell ref="S30:S31"/>
    <mergeCell ref="T30:T31"/>
    <mergeCell ref="U30:U31"/>
    <mergeCell ref="V30:V31"/>
    <mergeCell ref="W30:W31"/>
    <mergeCell ref="X30:X31"/>
    <mergeCell ref="Y30:Y31"/>
    <mergeCell ref="N28:N29"/>
    <mergeCell ref="Q28:Q29"/>
    <mergeCell ref="R28:R29"/>
    <mergeCell ref="S28:S29"/>
    <mergeCell ref="T28:T29"/>
    <mergeCell ref="U28:U29"/>
    <mergeCell ref="V28:V29"/>
    <mergeCell ref="W28:W29"/>
    <mergeCell ref="O28:O29"/>
    <mergeCell ref="X6:X7"/>
    <mergeCell ref="Y6:Y7"/>
    <mergeCell ref="V8:V9"/>
    <mergeCell ref="W8:W9"/>
    <mergeCell ref="X8:X9"/>
    <mergeCell ref="Y8:Y9"/>
    <mergeCell ref="U6:U7"/>
    <mergeCell ref="U8:U9"/>
    <mergeCell ref="U10:U11"/>
    <mergeCell ref="V6:V7"/>
    <mergeCell ref="U16:U17"/>
    <mergeCell ref="V16:V17"/>
    <mergeCell ref="U20:U21"/>
    <mergeCell ref="V20:V21"/>
    <mergeCell ref="W6:W7"/>
    <mergeCell ref="W16:W17"/>
    <mergeCell ref="U18:U19"/>
    <mergeCell ref="V18:V19"/>
    <mergeCell ref="W18:W19"/>
    <mergeCell ref="X18:X19"/>
    <mergeCell ref="Y18:Y19"/>
    <mergeCell ref="X12:X13"/>
    <mergeCell ref="Y12:Y13"/>
    <mergeCell ref="U14:U15"/>
    <mergeCell ref="W14:W15"/>
    <mergeCell ref="X14:X15"/>
    <mergeCell ref="Y14:Y15"/>
    <mergeCell ref="U12:U13"/>
    <mergeCell ref="V12:V13"/>
    <mergeCell ref="W12:W13"/>
    <mergeCell ref="S20:S21"/>
    <mergeCell ref="R6:R7"/>
    <mergeCell ref="R8:R9"/>
    <mergeCell ref="T6:T7"/>
    <mergeCell ref="T8:T9"/>
    <mergeCell ref="T16:T17"/>
    <mergeCell ref="T20:T21"/>
    <mergeCell ref="N48:N49"/>
    <mergeCell ref="O48:O49"/>
    <mergeCell ref="S48:S49"/>
    <mergeCell ref="T48:T49"/>
    <mergeCell ref="H40:H41"/>
    <mergeCell ref="H46:H47"/>
    <mergeCell ref="J8:J9"/>
    <mergeCell ref="J10:J11"/>
    <mergeCell ref="L8:L9"/>
    <mergeCell ref="N26:N27"/>
    <mergeCell ref="J18:J19"/>
    <mergeCell ref="L18:L19"/>
    <mergeCell ref="L10:L11"/>
    <mergeCell ref="L28:L29"/>
    <mergeCell ref="J34:J35"/>
    <mergeCell ref="H8:H9"/>
    <mergeCell ref="Q42:Q43"/>
    <mergeCell ref="Q6:Q7"/>
    <mergeCell ref="R10:R11"/>
    <mergeCell ref="O12:O13"/>
    <mergeCell ref="S12:S13"/>
    <mergeCell ref="T12:T13"/>
    <mergeCell ref="P12:P13"/>
    <mergeCell ref="P14:P15"/>
    <mergeCell ref="N16:N17"/>
    <mergeCell ref="J12:J13"/>
    <mergeCell ref="J14:J15"/>
    <mergeCell ref="J16:J17"/>
    <mergeCell ref="L12:L13"/>
    <mergeCell ref="L14:L15"/>
    <mergeCell ref="L16:L17"/>
    <mergeCell ref="L30:L31"/>
    <mergeCell ref="J32:J33"/>
    <mergeCell ref="L32:L33"/>
    <mergeCell ref="L38:L39"/>
    <mergeCell ref="L40:L41"/>
    <mergeCell ref="L34:L35"/>
    <mergeCell ref="I51:I52"/>
    <mergeCell ref="G51:G52"/>
    <mergeCell ref="G20:G21"/>
    <mergeCell ref="G44:G45"/>
    <mergeCell ref="H18:H19"/>
    <mergeCell ref="H28:H29"/>
    <mergeCell ref="H30:H31"/>
    <mergeCell ref="H32:H33"/>
    <mergeCell ref="H34:H35"/>
    <mergeCell ref="J22:J23"/>
    <mergeCell ref="L20:L21"/>
    <mergeCell ref="L22:L23"/>
    <mergeCell ref="L26:L27"/>
    <mergeCell ref="G48:G49"/>
    <mergeCell ref="O34:O35"/>
    <mergeCell ref="O36:O37"/>
    <mergeCell ref="K42:K43"/>
    <mergeCell ref="M42:M43"/>
    <mergeCell ref="J28:J29"/>
    <mergeCell ref="H93:H94"/>
    <mergeCell ref="O32:O33"/>
    <mergeCell ref="J53:J54"/>
    <mergeCell ref="N46:N47"/>
    <mergeCell ref="O46:O47"/>
    <mergeCell ref="N57:N58"/>
    <mergeCell ref="O57:O58"/>
    <mergeCell ref="J65:J66"/>
    <mergeCell ref="L65:L66"/>
    <mergeCell ref="N65:N66"/>
    <mergeCell ref="O65:O66"/>
    <mergeCell ref="J24:J25"/>
    <mergeCell ref="J26:J27"/>
    <mergeCell ref="L24:L25"/>
    <mergeCell ref="J71:J72"/>
    <mergeCell ref="L71:L72"/>
    <mergeCell ref="N71:N72"/>
    <mergeCell ref="H77:H78"/>
    <mergeCell ref="J42:J43"/>
    <mergeCell ref="J51:J52"/>
    <mergeCell ref="L51:L52"/>
    <mergeCell ref="M51:M52"/>
    <mergeCell ref="M38:M39"/>
    <mergeCell ref="M40:M41"/>
    <mergeCell ref="O69:O70"/>
    <mergeCell ref="N59:N60"/>
    <mergeCell ref="L69:L70"/>
    <mergeCell ref="H95:H96"/>
    <mergeCell ref="H89:H90"/>
    <mergeCell ref="H91:H92"/>
    <mergeCell ref="H87:H88"/>
    <mergeCell ref="H99:H100"/>
    <mergeCell ref="O77:O78"/>
    <mergeCell ref="O79:O80"/>
    <mergeCell ref="O81:O82"/>
    <mergeCell ref="O83:O84"/>
    <mergeCell ref="O85:O86"/>
    <mergeCell ref="O87:O88"/>
    <mergeCell ref="J30:J31"/>
    <mergeCell ref="J67:J68"/>
    <mergeCell ref="L67:L68"/>
    <mergeCell ref="I38:I39"/>
    <mergeCell ref="H97:H98"/>
    <mergeCell ref="L36:L37"/>
    <mergeCell ref="N36:N37"/>
    <mergeCell ref="J85:J86"/>
    <mergeCell ref="J87:J88"/>
    <mergeCell ref="J89:J90"/>
    <mergeCell ref="J91:J92"/>
    <mergeCell ref="J93:J94"/>
    <mergeCell ref="J95:J96"/>
    <mergeCell ref="O30:O31"/>
    <mergeCell ref="J38:J39"/>
    <mergeCell ref="J97:J98"/>
    <mergeCell ref="N42:N43"/>
    <mergeCell ref="O42:O43"/>
    <mergeCell ref="N51:N52"/>
    <mergeCell ref="O51:O52"/>
    <mergeCell ref="J40:J41"/>
    <mergeCell ref="E97:E98"/>
    <mergeCell ref="C99:C100"/>
    <mergeCell ref="D99:D100"/>
    <mergeCell ref="E99:E100"/>
    <mergeCell ref="C101:C106"/>
    <mergeCell ref="D105:D106"/>
    <mergeCell ref="G73:G74"/>
    <mergeCell ref="G99:G100"/>
    <mergeCell ref="G71:G72"/>
    <mergeCell ref="G67:G68"/>
    <mergeCell ref="G69:G70"/>
    <mergeCell ref="G38:G39"/>
    <mergeCell ref="G63:G64"/>
    <mergeCell ref="G59:G60"/>
    <mergeCell ref="G57:G58"/>
    <mergeCell ref="H42:H43"/>
    <mergeCell ref="H83:H84"/>
    <mergeCell ref="G75:G76"/>
    <mergeCell ref="G40:G41"/>
    <mergeCell ref="H85:H86"/>
    <mergeCell ref="G77:G78"/>
    <mergeCell ref="G91:G92"/>
    <mergeCell ref="G65:G66"/>
    <mergeCell ref="G55:G56"/>
    <mergeCell ref="G53:G54"/>
    <mergeCell ref="G83:G84"/>
    <mergeCell ref="G85:G86"/>
    <mergeCell ref="G93:G94"/>
    <mergeCell ref="G87:G88"/>
    <mergeCell ref="H69:H70"/>
    <mergeCell ref="H79:H80"/>
    <mergeCell ref="H81:H82"/>
    <mergeCell ref="G105:G106"/>
    <mergeCell ref="D111:D112"/>
    <mergeCell ref="E111:E112"/>
    <mergeCell ref="F85:F86"/>
    <mergeCell ref="D93:D94"/>
    <mergeCell ref="D95:D96"/>
    <mergeCell ref="E101:E102"/>
    <mergeCell ref="G111:G112"/>
    <mergeCell ref="A121:A128"/>
    <mergeCell ref="B121:B128"/>
    <mergeCell ref="C121:C122"/>
    <mergeCell ref="D121:D122"/>
    <mergeCell ref="E121:E122"/>
    <mergeCell ref="G121:G122"/>
    <mergeCell ref="C127:C128"/>
    <mergeCell ref="D127:D128"/>
    <mergeCell ref="E127:E128"/>
    <mergeCell ref="C123:C124"/>
    <mergeCell ref="D123:D124"/>
    <mergeCell ref="E123:E124"/>
    <mergeCell ref="G123:G124"/>
    <mergeCell ref="G127:G128"/>
    <mergeCell ref="C125:C126"/>
    <mergeCell ref="D125:D126"/>
    <mergeCell ref="D113:D114"/>
    <mergeCell ref="G101:G102"/>
    <mergeCell ref="E125:E126"/>
    <mergeCell ref="G125:G126"/>
    <mergeCell ref="A97:A108"/>
    <mergeCell ref="B97:B108"/>
    <mergeCell ref="C97:C98"/>
    <mergeCell ref="D97:D98"/>
    <mergeCell ref="A117:A120"/>
    <mergeCell ref="B117:B120"/>
    <mergeCell ref="C117:C118"/>
    <mergeCell ref="D117:D118"/>
    <mergeCell ref="E117:E118"/>
    <mergeCell ref="G117:G118"/>
    <mergeCell ref="A109:A116"/>
    <mergeCell ref="B109:B116"/>
    <mergeCell ref="C109:C110"/>
    <mergeCell ref="D109:D110"/>
    <mergeCell ref="E109:E110"/>
    <mergeCell ref="G109:G110"/>
    <mergeCell ref="C119:C120"/>
    <mergeCell ref="D119:D120"/>
    <mergeCell ref="E119:E120"/>
    <mergeCell ref="G119:G120"/>
    <mergeCell ref="C115:C116"/>
    <mergeCell ref="D115:D116"/>
    <mergeCell ref="E115:E116"/>
    <mergeCell ref="G115:G116"/>
    <mergeCell ref="C113:C114"/>
    <mergeCell ref="E113:E114"/>
    <mergeCell ref="G113:G114"/>
    <mergeCell ref="C111:C112"/>
    <mergeCell ref="F34:F35"/>
    <mergeCell ref="G34:G35"/>
    <mergeCell ref="B38:B43"/>
    <mergeCell ref="C38:C39"/>
    <mergeCell ref="D38:D39"/>
    <mergeCell ref="E38:E39"/>
    <mergeCell ref="F38:F39"/>
    <mergeCell ref="C42:C43"/>
    <mergeCell ref="D42:D43"/>
    <mergeCell ref="E42:E43"/>
    <mergeCell ref="C40:C41"/>
    <mergeCell ref="A44:A62"/>
    <mergeCell ref="B44:B62"/>
    <mergeCell ref="C61:C62"/>
    <mergeCell ref="D61:D62"/>
    <mergeCell ref="E61:E62"/>
    <mergeCell ref="E59:E60"/>
    <mergeCell ref="C55:C60"/>
    <mergeCell ref="D55:D60"/>
    <mergeCell ref="D40:D41"/>
    <mergeCell ref="F51:F52"/>
    <mergeCell ref="C50:C52"/>
    <mergeCell ref="B77:B82"/>
    <mergeCell ref="D77:D82"/>
    <mergeCell ref="E77:E78"/>
    <mergeCell ref="C63:C64"/>
    <mergeCell ref="D63:D64"/>
    <mergeCell ref="E63:E64"/>
    <mergeCell ref="B71:B76"/>
    <mergeCell ref="D73:D74"/>
    <mergeCell ref="C73:C74"/>
    <mergeCell ref="D75:D76"/>
    <mergeCell ref="E40:E41"/>
    <mergeCell ref="C34:C35"/>
    <mergeCell ref="E79:E80"/>
    <mergeCell ref="E81:E82"/>
    <mergeCell ref="C71:C72"/>
    <mergeCell ref="E71:E72"/>
    <mergeCell ref="A38:A43"/>
    <mergeCell ref="A28:A37"/>
    <mergeCell ref="B28:B37"/>
    <mergeCell ref="C28:C29"/>
    <mergeCell ref="A63:A70"/>
    <mergeCell ref="B63:B70"/>
    <mergeCell ref="C67:C68"/>
    <mergeCell ref="D34:D35"/>
    <mergeCell ref="C36:C37"/>
    <mergeCell ref="E57:E58"/>
    <mergeCell ref="E51:E52"/>
    <mergeCell ref="C44:C49"/>
    <mergeCell ref="C53:C54"/>
    <mergeCell ref="D53:D54"/>
    <mergeCell ref="E48:E49"/>
    <mergeCell ref="E55:E56"/>
    <mergeCell ref="F99:F100"/>
    <mergeCell ref="G79:G80"/>
    <mergeCell ref="G81:G82"/>
    <mergeCell ref="G89:G90"/>
    <mergeCell ref="G97:G98"/>
    <mergeCell ref="G95:G96"/>
    <mergeCell ref="E46:E47"/>
    <mergeCell ref="G46:G47"/>
    <mergeCell ref="G42:G43"/>
    <mergeCell ref="A83:A96"/>
    <mergeCell ref="B83:B96"/>
    <mergeCell ref="C75:C76"/>
    <mergeCell ref="C95:C96"/>
    <mergeCell ref="C93:C94"/>
    <mergeCell ref="C87:C88"/>
    <mergeCell ref="C89:C90"/>
    <mergeCell ref="E87:E88"/>
    <mergeCell ref="E89:E90"/>
    <mergeCell ref="C83:C84"/>
    <mergeCell ref="D91:D92"/>
    <mergeCell ref="E93:E94"/>
    <mergeCell ref="E95:E96"/>
    <mergeCell ref="C85:C86"/>
    <mergeCell ref="C91:C92"/>
    <mergeCell ref="E83:E84"/>
    <mergeCell ref="E85:E86"/>
    <mergeCell ref="D67:D68"/>
    <mergeCell ref="E67:E68"/>
    <mergeCell ref="C69:C70"/>
    <mergeCell ref="D69:D70"/>
    <mergeCell ref="E69:E70"/>
    <mergeCell ref="D50:D52"/>
    <mergeCell ref="G107:G108"/>
    <mergeCell ref="G103:G104"/>
    <mergeCell ref="E12:E13"/>
    <mergeCell ref="C14:C15"/>
    <mergeCell ref="D14:D15"/>
    <mergeCell ref="D16:D17"/>
    <mergeCell ref="E16:E17"/>
    <mergeCell ref="F16:F17"/>
    <mergeCell ref="E30:E31"/>
    <mergeCell ref="G30:G31"/>
    <mergeCell ref="D28:D29"/>
    <mergeCell ref="G22:G23"/>
    <mergeCell ref="D24:D25"/>
    <mergeCell ref="C22:C23"/>
    <mergeCell ref="C32:C33"/>
    <mergeCell ref="D32:D33"/>
    <mergeCell ref="E32:E33"/>
    <mergeCell ref="G32:G33"/>
    <mergeCell ref="C65:C66"/>
    <mergeCell ref="D65:D66"/>
    <mergeCell ref="E65:E66"/>
    <mergeCell ref="D83:D84"/>
    <mergeCell ref="D85:D86"/>
    <mergeCell ref="D87:D88"/>
    <mergeCell ref="D89:D90"/>
    <mergeCell ref="E91:E92"/>
    <mergeCell ref="C18:C19"/>
    <mergeCell ref="D18:D19"/>
    <mergeCell ref="E18:E19"/>
    <mergeCell ref="G18:G19"/>
    <mergeCell ref="D44:D49"/>
    <mergeCell ref="E44:E45"/>
    <mergeCell ref="B3:C3"/>
    <mergeCell ref="A4:B4"/>
    <mergeCell ref="H10:H11"/>
    <mergeCell ref="G16:G17"/>
    <mergeCell ref="I16:I17"/>
    <mergeCell ref="G14:G15"/>
    <mergeCell ref="I14:I15"/>
    <mergeCell ref="G10:G11"/>
    <mergeCell ref="C4:C5"/>
    <mergeCell ref="D4:D5"/>
    <mergeCell ref="C6:C7"/>
    <mergeCell ref="E4:E5"/>
    <mergeCell ref="F4:F5"/>
    <mergeCell ref="G4:G5"/>
    <mergeCell ref="A5:B5"/>
    <mergeCell ref="D6:D7"/>
    <mergeCell ref="E6:E7"/>
    <mergeCell ref="G6:G7"/>
    <mergeCell ref="H6:H7"/>
    <mergeCell ref="A12:A17"/>
    <mergeCell ref="C16:C17"/>
    <mergeCell ref="H4:H5"/>
    <mergeCell ref="E14:E15"/>
    <mergeCell ref="G8:G9"/>
    <mergeCell ref="A7:A11"/>
    <mergeCell ref="B7:B11"/>
    <mergeCell ref="C10:C11"/>
    <mergeCell ref="H12:H13"/>
    <mergeCell ref="H14:H15"/>
    <mergeCell ref="H16:H17"/>
    <mergeCell ref="B12:B17"/>
    <mergeCell ref="C12:C13"/>
    <mergeCell ref="D12:D13"/>
    <mergeCell ref="A20:A27"/>
    <mergeCell ref="B20:B27"/>
    <mergeCell ref="D22:D23"/>
    <mergeCell ref="E22:E23"/>
    <mergeCell ref="F10:F11"/>
    <mergeCell ref="C8:C9"/>
    <mergeCell ref="D8:D9"/>
    <mergeCell ref="A18:A19"/>
    <mergeCell ref="F14:F15"/>
    <mergeCell ref="F12:F13"/>
    <mergeCell ref="E8:E9"/>
    <mergeCell ref="D36:D37"/>
    <mergeCell ref="E36:E37"/>
    <mergeCell ref="G36:G37"/>
    <mergeCell ref="B18:B19"/>
    <mergeCell ref="E24:E25"/>
    <mergeCell ref="G12:G13"/>
    <mergeCell ref="C24:C25"/>
    <mergeCell ref="C26:C27"/>
    <mergeCell ref="D26:D27"/>
    <mergeCell ref="G24:G25"/>
    <mergeCell ref="D30:D31"/>
    <mergeCell ref="E26:E27"/>
    <mergeCell ref="G26:G27"/>
    <mergeCell ref="E28:E29"/>
    <mergeCell ref="G28:G29"/>
    <mergeCell ref="C20:C21"/>
    <mergeCell ref="D20:D21"/>
    <mergeCell ref="E20:E21"/>
    <mergeCell ref="C30:C31"/>
    <mergeCell ref="E34:E35"/>
    <mergeCell ref="E75:E76"/>
    <mergeCell ref="D71:D72"/>
    <mergeCell ref="E73:E74"/>
    <mergeCell ref="E53:E54"/>
    <mergeCell ref="C77:C82"/>
    <mergeCell ref="E105:E106"/>
    <mergeCell ref="C107:C108"/>
    <mergeCell ref="D107:D108"/>
    <mergeCell ref="E107:E108"/>
    <mergeCell ref="D101:D102"/>
    <mergeCell ref="D103:D104"/>
    <mergeCell ref="E103:E104"/>
    <mergeCell ref="A1:Y2"/>
    <mergeCell ref="I4:J5"/>
    <mergeCell ref="J44:J45"/>
    <mergeCell ref="L44:L45"/>
    <mergeCell ref="J46:J47"/>
    <mergeCell ref="L46:L47"/>
    <mergeCell ref="L48:L49"/>
    <mergeCell ref="J48:J49"/>
    <mergeCell ref="J20:J21"/>
    <mergeCell ref="S4:U4"/>
    <mergeCell ref="O4:O5"/>
    <mergeCell ref="K14:K15"/>
    <mergeCell ref="M14:M15"/>
    <mergeCell ref="K16:K17"/>
    <mergeCell ref="M16:M17"/>
    <mergeCell ref="D10:D11"/>
    <mergeCell ref="E10:E11"/>
    <mergeCell ref="J6:J7"/>
    <mergeCell ref="N32:N33"/>
    <mergeCell ref="J36:J37"/>
    <mergeCell ref="S6:S7"/>
    <mergeCell ref="S8:S9"/>
    <mergeCell ref="O111:O112"/>
    <mergeCell ref="O113:O114"/>
    <mergeCell ref="Q77:Q78"/>
    <mergeCell ref="Q79:Q80"/>
    <mergeCell ref="Q81:Q82"/>
    <mergeCell ref="P83:P84"/>
    <mergeCell ref="P85:P86"/>
    <mergeCell ref="P87:P88"/>
    <mergeCell ref="P89:P90"/>
    <mergeCell ref="P91:P92"/>
    <mergeCell ref="P93:P94"/>
    <mergeCell ref="P95:P96"/>
    <mergeCell ref="P97:P98"/>
    <mergeCell ref="P77:P78"/>
    <mergeCell ref="P79:P80"/>
    <mergeCell ref="O71:O72"/>
    <mergeCell ref="O73:O74"/>
    <mergeCell ref="O89:O90"/>
    <mergeCell ref="O91:O92"/>
    <mergeCell ref="O93:O94"/>
    <mergeCell ref="O95:O96"/>
    <mergeCell ref="O75:O76"/>
    <mergeCell ref="Q73:Q74"/>
    <mergeCell ref="Q75:Q76"/>
    <mergeCell ref="P99:P100"/>
    <mergeCell ref="P101:P102"/>
    <mergeCell ref="P103:P104"/>
    <mergeCell ref="P105:P106"/>
    <mergeCell ref="P107:P108"/>
    <mergeCell ref="P109:P110"/>
    <mergeCell ref="P111:P112"/>
    <mergeCell ref="P113:P114"/>
    <mergeCell ref="J107:J108"/>
    <mergeCell ref="R83:R84"/>
    <mergeCell ref="S83:S84"/>
    <mergeCell ref="R89:R90"/>
    <mergeCell ref="S89:S90"/>
    <mergeCell ref="R95:R96"/>
    <mergeCell ref="S95:S96"/>
    <mergeCell ref="R107:R108"/>
    <mergeCell ref="S107:S108"/>
    <mergeCell ref="O26:O27"/>
    <mergeCell ref="O97:O98"/>
    <mergeCell ref="O99:O100"/>
    <mergeCell ref="O109:O110"/>
    <mergeCell ref="O103:O104"/>
    <mergeCell ref="P59:P60"/>
    <mergeCell ref="L53:L54"/>
    <mergeCell ref="J55:J56"/>
    <mergeCell ref="L55:L56"/>
    <mergeCell ref="K51:K52"/>
    <mergeCell ref="K38:K39"/>
    <mergeCell ref="K40:K41"/>
    <mergeCell ref="P67:P68"/>
    <mergeCell ref="P69:P70"/>
    <mergeCell ref="P71:P72"/>
    <mergeCell ref="P73:P74"/>
    <mergeCell ref="P75:P76"/>
    <mergeCell ref="P81:P82"/>
    <mergeCell ref="N67:N68"/>
    <mergeCell ref="O67:O68"/>
    <mergeCell ref="J69:J70"/>
    <mergeCell ref="N69:N70"/>
    <mergeCell ref="R123:R124"/>
    <mergeCell ref="S123:S124"/>
    <mergeCell ref="P127:P128"/>
    <mergeCell ref="Q71:Q72"/>
    <mergeCell ref="R69:R70"/>
    <mergeCell ref="S69:S70"/>
    <mergeCell ref="T69:T70"/>
    <mergeCell ref="U69:U70"/>
    <mergeCell ref="T59:T60"/>
    <mergeCell ref="S59:S60"/>
    <mergeCell ref="R63:R64"/>
    <mergeCell ref="T63:T64"/>
    <mergeCell ref="U63:U64"/>
    <mergeCell ref="V63:V64"/>
    <mergeCell ref="T67:T68"/>
    <mergeCell ref="U67:U68"/>
    <mergeCell ref="V67:V68"/>
    <mergeCell ref="S63:S64"/>
    <mergeCell ref="R65:R66"/>
    <mergeCell ref="S65:S66"/>
    <mergeCell ref="T65:T66"/>
    <mergeCell ref="U65:U66"/>
    <mergeCell ref="V65:V66"/>
    <mergeCell ref="R67:R68"/>
    <mergeCell ref="S67:S68"/>
    <mergeCell ref="Q59:Q60"/>
    <mergeCell ref="R55:R60"/>
    <mergeCell ref="R71:R72"/>
    <mergeCell ref="S71:S72"/>
    <mergeCell ref="P65:P66"/>
    <mergeCell ref="Q123:Q124"/>
    <mergeCell ref="A71:A82"/>
    <mergeCell ref="Z117:Z118"/>
    <mergeCell ref="Z119:Z120"/>
    <mergeCell ref="Z121:Z122"/>
    <mergeCell ref="Z123:Z124"/>
    <mergeCell ref="Z125:Z126"/>
    <mergeCell ref="Z127:Z128"/>
    <mergeCell ref="I12:I13"/>
    <mergeCell ref="K12:K13"/>
    <mergeCell ref="M12:M13"/>
    <mergeCell ref="Z48:Z49"/>
    <mergeCell ref="Z53:Z54"/>
    <mergeCell ref="Z59:Z60"/>
    <mergeCell ref="Z63:Z64"/>
    <mergeCell ref="Z67:Z68"/>
    <mergeCell ref="W59:W60"/>
    <mergeCell ref="Q51:Q52"/>
    <mergeCell ref="Q53:Q54"/>
    <mergeCell ref="Q55:Q56"/>
    <mergeCell ref="J57:J58"/>
    <mergeCell ref="L57:L58"/>
    <mergeCell ref="J59:J60"/>
    <mergeCell ref="L59:L60"/>
    <mergeCell ref="O53:O54"/>
    <mergeCell ref="O59:O60"/>
    <mergeCell ref="T71:T72"/>
    <mergeCell ref="U71:U72"/>
    <mergeCell ref="W71:W72"/>
    <mergeCell ref="Q63:Q64"/>
    <mergeCell ref="Q65:Q66"/>
    <mergeCell ref="Q67:Q68"/>
    <mergeCell ref="Q69:Q70"/>
  </mergeCells>
  <dataValidations count="2">
    <dataValidation type="list" allowBlank="1" showErrorMessage="1" sqref="D10 D6:D8 D18 D14 D16 D12 D111 D109" xr:uid="{00000000-0002-0000-0000-000000000000}">
      <formula1>Inversión</formula1>
      <formula2>0</formula2>
    </dataValidation>
    <dataValidation type="list" allowBlank="1" showInputMessage="1" showErrorMessage="1" sqref="D53 D55 D50 D28 D63 D119 D38:D43 D89 D91 D101:D107 D83 D85 D87 D95 D113 D115 D117 D20:D22 D24:D26 D77" xr:uid="{00000000-0002-0000-0000-000001000000}">
      <formula1>Inversión</formula1>
    </dataValidation>
  </dataValidations>
  <hyperlinks>
    <hyperlink ref="V32:V33" r:id="rId1" display="https://www.epq.gov.co/index.php/es/transparencia-y-acceso-a-la-informacion/politicas-planes-o-lineas-estrategicas.html" xr:uid="{00000000-0004-0000-0000-000000000000}"/>
  </hyperlinks>
  <printOptions horizontalCentered="1" verticalCentered="1"/>
  <pageMargins left="0.19685039370078741" right="0.59055118110236227" top="0.39370078740157483" bottom="0.39370078740157483" header="0.31496062992125984" footer="0.31496062992125984"/>
  <pageSetup scale="64" fitToHeight="0" orientation="landscape" r:id="rId2"/>
  <rowBreaks count="3" manualBreakCount="3">
    <brk id="27" max="9" man="1"/>
    <brk id="62" max="9" man="1"/>
    <brk id="96" max="9" man="1"/>
  </rowBreaks>
  <drawing r:id="rId3"/>
  <legacyDrawing r:id="rId4"/>
  <oleObjects>
    <mc:AlternateContent xmlns:mc="http://schemas.openxmlformats.org/markup-compatibility/2006">
      <mc:Choice Requires="x14">
        <oleObject progId="Package" dvAspect="DVASPECT_ICON" link="[1]!''''" oleUpdate="OLEUPDATE_ONCALL" shapeId="1074">
          <objectPr defaultSize="0" dde="1" r:id="rId5">
            <anchor moveWithCells="1">
              <from>
                <xdr:col>21</xdr:col>
                <xdr:colOff>438150</xdr:colOff>
                <xdr:row>9</xdr:row>
                <xdr:rowOff>266700</xdr:rowOff>
              </from>
              <to>
                <xdr:col>21</xdr:col>
                <xdr:colOff>1362075</xdr:colOff>
                <xdr:row>10</xdr:row>
                <xdr:rowOff>533400</xdr:rowOff>
              </to>
            </anchor>
          </objectPr>
        </oleObject>
      </mc:Choice>
      <mc:Fallback>
        <oleObject progId="Package" dvAspect="DVASPECT_ICON" link="[1]!''''" oleUpdate="OLEUPDATE_ONCALL" shapeId="1074"/>
      </mc:Fallback>
    </mc:AlternateContent>
    <mc:AlternateContent xmlns:mc="http://schemas.openxmlformats.org/markup-compatibility/2006">
      <mc:Choice Requires="x14">
        <oleObject progId="Document" dvAspect="DVASPECT_ICON" shapeId="1075" r:id="rId6">
          <objectPr defaultSize="0" r:id="rId7">
            <anchor moveWithCells="1">
              <from>
                <xdr:col>21</xdr:col>
                <xdr:colOff>1162050</xdr:colOff>
                <xdr:row>5</xdr:row>
                <xdr:rowOff>133350</xdr:rowOff>
              </from>
              <to>
                <xdr:col>21</xdr:col>
                <xdr:colOff>2076450</xdr:colOff>
                <xdr:row>6</xdr:row>
                <xdr:rowOff>457200</xdr:rowOff>
              </to>
            </anchor>
          </objectPr>
        </oleObject>
      </mc:Choice>
      <mc:Fallback>
        <oleObject progId="Document" dvAspect="DVASPECT_ICON" shapeId="1075" r:id="rId6"/>
      </mc:Fallback>
    </mc:AlternateContent>
    <mc:AlternateContent xmlns:mc="http://schemas.openxmlformats.org/markup-compatibility/2006">
      <mc:Choice Requires="x14">
        <oleObject progId="Document" dvAspect="DVASPECT_ICON" shapeId="1076" r:id="rId8">
          <objectPr defaultSize="0" r:id="rId9">
            <anchor moveWithCells="1">
              <from>
                <xdr:col>21</xdr:col>
                <xdr:colOff>95250</xdr:colOff>
                <xdr:row>5</xdr:row>
                <xdr:rowOff>114300</xdr:rowOff>
              </from>
              <to>
                <xdr:col>21</xdr:col>
                <xdr:colOff>1009650</xdr:colOff>
                <xdr:row>6</xdr:row>
                <xdr:rowOff>428625</xdr:rowOff>
              </to>
            </anchor>
          </objectPr>
        </oleObject>
      </mc:Choice>
      <mc:Fallback>
        <oleObject progId="Document" dvAspect="DVASPECT_ICON" shapeId="1076" r:id="rId8"/>
      </mc:Fallback>
    </mc:AlternateContent>
    <mc:AlternateContent xmlns:mc="http://schemas.openxmlformats.org/markup-compatibility/2006">
      <mc:Choice Requires="x14">
        <oleObject progId="Document" dvAspect="DVASPECT_ICON" shapeId="1077" r:id="rId10">
          <objectPr defaultSize="0" autoPict="0" r:id="rId11">
            <anchor moveWithCells="1">
              <from>
                <xdr:col>21</xdr:col>
                <xdr:colOff>1704975</xdr:colOff>
                <xdr:row>8</xdr:row>
                <xdr:rowOff>342900</xdr:rowOff>
              </from>
              <to>
                <xdr:col>21</xdr:col>
                <xdr:colOff>2362200</xdr:colOff>
                <xdr:row>8</xdr:row>
                <xdr:rowOff>828675</xdr:rowOff>
              </to>
            </anchor>
          </objectPr>
        </oleObject>
      </mc:Choice>
      <mc:Fallback>
        <oleObject progId="Document" dvAspect="DVASPECT_ICON" shapeId="1077" r:id="rId10"/>
      </mc:Fallback>
    </mc:AlternateContent>
    <mc:AlternateContent xmlns:mc="http://schemas.openxmlformats.org/markup-compatibility/2006">
      <mc:Choice Requires="x14">
        <oleObject progId="Acrobat Document" dvAspect="DVASPECT_ICON" shapeId="1081" r:id="rId12">
          <objectPr defaultSize="0" autoPict="0" r:id="rId13">
            <anchor moveWithCells="1">
              <from>
                <xdr:col>21</xdr:col>
                <xdr:colOff>1647825</xdr:colOff>
                <xdr:row>29</xdr:row>
                <xdr:rowOff>95250</xdr:rowOff>
              </from>
              <to>
                <xdr:col>21</xdr:col>
                <xdr:colOff>2362200</xdr:colOff>
                <xdr:row>30</xdr:row>
                <xdr:rowOff>371475</xdr:rowOff>
              </to>
            </anchor>
          </objectPr>
        </oleObject>
      </mc:Choice>
      <mc:Fallback>
        <oleObject progId="Acrobat Document" dvAspect="DVASPECT_ICON" shapeId="1081" r:id="rId12"/>
      </mc:Fallback>
    </mc:AlternateContent>
    <mc:AlternateContent xmlns:mc="http://schemas.openxmlformats.org/markup-compatibility/2006">
      <mc:Choice Requires="x14">
        <oleObject progId="Acrobat Document" dvAspect="DVASPECT_ICON" shapeId="1082" r:id="rId14">
          <objectPr defaultSize="0" autoPict="0" r:id="rId15">
            <anchor moveWithCells="1">
              <from>
                <xdr:col>21</xdr:col>
                <xdr:colOff>1724025</xdr:colOff>
                <xdr:row>33</xdr:row>
                <xdr:rowOff>114300</xdr:rowOff>
              </from>
              <to>
                <xdr:col>21</xdr:col>
                <xdr:colOff>2609850</xdr:colOff>
                <xdr:row>34</xdr:row>
                <xdr:rowOff>266700</xdr:rowOff>
              </to>
            </anchor>
          </objectPr>
        </oleObject>
      </mc:Choice>
      <mc:Fallback>
        <oleObject progId="Acrobat Document" dvAspect="DVASPECT_ICON" shapeId="1082" r:id="rId14"/>
      </mc:Fallback>
    </mc:AlternateContent>
    <mc:AlternateContent xmlns:mc="http://schemas.openxmlformats.org/markup-compatibility/2006">
      <mc:Choice Requires="x14">
        <oleObject progId="Acrobat Document" dvAspect="DVASPECT_ICON" shapeId="1083" r:id="rId16">
          <objectPr defaultSize="0" r:id="rId17">
            <anchor moveWithCells="1">
              <from>
                <xdr:col>21</xdr:col>
                <xdr:colOff>1714500</xdr:colOff>
                <xdr:row>35</xdr:row>
                <xdr:rowOff>57150</xdr:rowOff>
              </from>
              <to>
                <xdr:col>21</xdr:col>
                <xdr:colOff>2609850</xdr:colOff>
                <xdr:row>35</xdr:row>
                <xdr:rowOff>752475</xdr:rowOff>
              </to>
            </anchor>
          </objectPr>
        </oleObject>
      </mc:Choice>
      <mc:Fallback>
        <oleObject progId="Acrobat Document" dvAspect="DVASPECT_ICON" shapeId="1083" r:id="rId16"/>
      </mc:Fallback>
    </mc:AlternateContent>
    <mc:AlternateContent xmlns:mc="http://schemas.openxmlformats.org/markup-compatibility/2006">
      <mc:Choice Requires="x14">
        <oleObject progId="Package" dvAspect="DVASPECT_ICON" link="[2]!''''" oleUpdate="OLEUPDATE_ONCALL" shapeId="1084">
          <objectPr defaultSize="0" dde="1" r:id="rId18">
            <anchor moveWithCells="1">
              <from>
                <xdr:col>21</xdr:col>
                <xdr:colOff>1628775</xdr:colOff>
                <xdr:row>27</xdr:row>
                <xdr:rowOff>238125</xdr:rowOff>
              </from>
              <to>
                <xdr:col>21</xdr:col>
                <xdr:colOff>2562225</xdr:colOff>
                <xdr:row>29</xdr:row>
                <xdr:rowOff>0</xdr:rowOff>
              </to>
            </anchor>
          </objectPr>
        </oleObject>
      </mc:Choice>
      <mc:Fallback>
        <oleObject progId="Package" dvAspect="DVASPECT_ICON" link="[2]!''''" oleUpdate="OLEUPDATE_ONCALL" shapeId="108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META PLAN DE ACCIÓN 2023</vt:lpstr>
      <vt:lpstr>'META PLAN DE ACCIÓN 2023'!Área_de_impresión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JUANCARLOS</dc:creator>
  <cp:lastModifiedBy>JEFE PLANEACION C</cp:lastModifiedBy>
  <cp:lastPrinted>2023-04-17T13:35:09Z</cp:lastPrinted>
  <dcterms:created xsi:type="dcterms:W3CDTF">2012-08-06T20:00:53Z</dcterms:created>
  <dcterms:modified xsi:type="dcterms:W3CDTF">2023-07-05T21:49:55Z</dcterms:modified>
</cp:coreProperties>
</file>