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EC28BE98-F494-43E6-A055-56FA03F4F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GRAFICO" sheetId="2" r:id="rId2"/>
  </sheets>
  <definedNames>
    <definedName name="_xlnm._FilterDatabase" localSheetId="0" hidden="1">hoja1!$A$8:$P$118</definedName>
    <definedName name="Print_Area" localSheetId="1">GRAFICO!$A$1:$T$75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<sst xmlns="http://schemas.openxmlformats.org/spreadsheetml/2006/main" count="296" uniqueCount="250">
  <si>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</si>
  <si>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</si>
  <si>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</si>
  <si>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</si>
  <si>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</si>
  <si>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</si>
  <si>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</si>
  <si>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</si>
  <si>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</si>
  <si>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</si>
  <si>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</si>
  <si>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</si>
  <si>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</si>
  <si>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</si>
  <si>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</si>
  <si>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</si>
  <si>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</si>
  <si>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</si>
  <si>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</si>
  <si>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</si>
  <si>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</si>
  <si>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</si>
  <si>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</si>
  <si>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</si>
  <si>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</si>
  <si>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</si>
  <si>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</si>
  <si>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</si>
  <si>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</si>
  <si>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</si>
  <si>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COMPROMISOS</t>
  </si>
  <si>
    <t>OBLIGACIONES</t>
  </si>
  <si>
    <t>DE COMPROMISOS</t>
  </si>
  <si>
    <t>DE OBLIGACION</t>
  </si>
  <si>
    <t>EJECUCIONES/OBLIGACIONES</t>
  </si>
  <si>
    <t>DE EJECUCIONES/OBLIGACIONES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</si>
  <si>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</si>
  <si>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</si>
  <si>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</si>
  <si>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</si>
  <si>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</si>
  <si>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</si>
  <si>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WORKGROUP\LUGHIAASWPGEN:Esaquin19:10.0.12.2</t>
  </si>
  <si>
    <t>Parámetros: Empresa:01; Periodo:2021; LapsInic:01; LapsFina:12; IdenCodi:%; CuenMovi:%; Factor:1; Jerarqui:N; SaldCero:S; NiveDeta:9; NiveImpr:9; Resumen:N; Nivel:9; IngrEgre:T</t>
  </si>
  <si>
    <t>Código</t>
  </si>
  <si>
    <t>Descripción</t>
  </si>
  <si>
    <t>ARMENIA,</t>
  </si>
  <si>
    <t>23/02/2022 07:56:16</t>
  </si>
  <si>
    <t>REPORTE [ROCL]</t>
  </si>
  <si>
    <t/>
  </si>
  <si>
    <t>0</t>
  </si>
  <si>
    <t>SALDOS INICIALES</t>
  </si>
  <si>
    <t>0.01</t>
  </si>
  <si>
    <t>ADMINISTRACION</t>
  </si>
  <si>
    <t>ADMINISTRACIÓN</t>
  </si>
  <si>
    <t>0.01.1</t>
  </si>
  <si>
    <t>DISPONIBILIDAD INICIAL</t>
  </si>
  <si>
    <t>0.01.2</t>
  </si>
  <si>
    <t>CONVENIOS INTERADMINISTRATIVOS</t>
  </si>
  <si>
    <t>1</t>
  </si>
  <si>
    <t>INGRESOS
INGRESOS</t>
  </si>
  <si>
    <t>1.01</t>
  </si>
  <si>
    <t>INGRESOS CORRIENTES</t>
  </si>
  <si>
    <t>1.01.1</t>
  </si>
  <si>
    <t>INGRESOS DE EXPLOTACIÓN</t>
  </si>
  <si>
    <t>1.01.1.1</t>
  </si>
  <si>
    <t>VENTA DE SERVICIOS</t>
  </si>
  <si>
    <t>1.01.1.1.1</t>
  </si>
  <si>
    <t>SERVICIOS DE ACUEDUCTO</t>
  </si>
  <si>
    <t>1.01.1.1.1.01</t>
  </si>
  <si>
    <t>CARGO FIJO</t>
  </si>
  <si>
    <t>1.01.1.1.1.02</t>
  </si>
  <si>
    <t>CONSUMO</t>
  </si>
  <si>
    <t>1.01.1.1.1.03</t>
  </si>
  <si>
    <t>MATERIALES INSTALACION DE MEDIDORES</t>
  </si>
  <si>
    <t>1.01.1.1.1.04</t>
  </si>
  <si>
    <t>MATERIALES NUEVOS USUARIOS</t>
  </si>
  <si>
    <t>1.01.1.1.1.05</t>
  </si>
  <si>
    <t>RECARGO</t>
  </si>
  <si>
    <t>1.01.1.1.1.06</t>
  </si>
  <si>
    <t>RECUPERACION CARTERA</t>
  </si>
  <si>
    <t>1.01.1.1.1.07</t>
  </si>
  <si>
    <t>INGRESOS POR MEDIDORES</t>
  </si>
  <si>
    <t>1.01.1.1.1.08</t>
  </si>
  <si>
    <t>INSTALACIONES DE MEDIDORES</t>
  </si>
  <si>
    <t>1.01.1.1.1.09</t>
  </si>
  <si>
    <t xml:space="preserve">FINANCIACIÓN DECRETO 528 DEL 2020
</t>
  </si>
  <si>
    <t>1.01.1.1.2</t>
  </si>
  <si>
    <t>SERVICIO DE ALCANTARILLADO</t>
  </si>
  <si>
    <t>1.01.1.1.2.01</t>
  </si>
  <si>
    <t xml:space="preserve">CARGO FIJO
</t>
  </si>
  <si>
    <t>1.01.1.1.2.02</t>
  </si>
  <si>
    <t>VERTIMIENTO</t>
  </si>
  <si>
    <t>1.01.1.1.2.03</t>
  </si>
  <si>
    <t>1.01.1.1.2.04</t>
  </si>
  <si>
    <t xml:space="preserve">MATERIALES
</t>
  </si>
  <si>
    <t>1.01.1.1.2.05</t>
  </si>
  <si>
    <t>RECUPERACION DE CARTERA</t>
  </si>
  <si>
    <t>1.01.1.1.2.09</t>
  </si>
  <si>
    <t>FINANCIACIÓN DECRETO 528/2020</t>
  </si>
  <si>
    <t>1.01.1.1.3</t>
  </si>
  <si>
    <t xml:space="preserve">SERVICIOS DE GAS
</t>
  </si>
  <si>
    <t>1.01.1.1.3.01</t>
  </si>
  <si>
    <t>1.01.1.1.3.02</t>
  </si>
  <si>
    <t xml:space="preserve">CONSUMO
CONSUMO
</t>
  </si>
  <si>
    <t>1.01.1.1.3.03</t>
  </si>
  <si>
    <t>CERTIFICACION</t>
  </si>
  <si>
    <t>1.01.1.1.3.04</t>
  </si>
  <si>
    <t xml:space="preserve">DERECHOS DE CONEXIÓN
</t>
  </si>
  <si>
    <t>1.01.1.1.3.05</t>
  </si>
  <si>
    <t>CONEXION ESTUFA</t>
  </si>
  <si>
    <t>1.01.1.1.3.06</t>
  </si>
  <si>
    <t>ADICIONALES Y ACCESORIOS</t>
  </si>
  <si>
    <t>1.01.1.1.3.07</t>
  </si>
  <si>
    <t>CONTRIBUCION CARGO CONSUMO GAS</t>
  </si>
  <si>
    <t>1.01.1.1.3.08</t>
  </si>
  <si>
    <t>CONTRIBUCION CARGO FIJO GAS</t>
  </si>
  <si>
    <t>1.01.1.1.3.09</t>
  </si>
  <si>
    <t xml:space="preserve">RED INTERNA
</t>
  </si>
  <si>
    <t>1.01.1.1.3.10</t>
  </si>
  <si>
    <t xml:space="preserve">RECUPERACION DE CARTERA
</t>
  </si>
  <si>
    <t>1.01.1.1.3.11</t>
  </si>
  <si>
    <t>ACOMETIDA EXTERNA</t>
  </si>
  <si>
    <t>1.01.1.1.3.12</t>
  </si>
  <si>
    <t>INTERES CONEXION ESTUFA</t>
  </si>
  <si>
    <t>1.01.1.1.3.13</t>
  </si>
  <si>
    <t>INTERES RECONEXION</t>
  </si>
  <si>
    <t>1.01.1.1.3.14</t>
  </si>
  <si>
    <t>INTERES RECONEXIONES</t>
  </si>
  <si>
    <t>1.01.1.1.3.15</t>
  </si>
  <si>
    <t>INTERES RED INTERNA</t>
  </si>
  <si>
    <t>1.01.2</t>
  </si>
  <si>
    <t>OTROS INGRESOS DE EXPLOTACION</t>
  </si>
  <si>
    <t>1.01.2.1</t>
  </si>
  <si>
    <t>COMISION</t>
  </si>
  <si>
    <t>1.01.2.1.4</t>
  </si>
  <si>
    <t xml:space="preserve">ASEO
</t>
  </si>
  <si>
    <t>1.01.2.1.4.01</t>
  </si>
  <si>
    <t xml:space="preserve">COMISION DE ASEO
</t>
  </si>
  <si>
    <t>1.01.2.2</t>
  </si>
  <si>
    <t>VENTA DE OBRA PÚBLICA</t>
  </si>
  <si>
    <t>1.01.2.2.1</t>
  </si>
  <si>
    <t xml:space="preserve">CONVENIOS
</t>
  </si>
  <si>
    <t>1.01.2.2.1.01</t>
  </si>
  <si>
    <t>CONVENIO 008 MUNICIPIO DE QUIMBAYA</t>
  </si>
  <si>
    <t>1.01.2.2.1.02</t>
  </si>
  <si>
    <t>CONVENIO 010 MUNICIPIO DE QUIMBAYA</t>
  </si>
  <si>
    <t>1.02</t>
  </si>
  <si>
    <t xml:space="preserve">TRANSFERENCIA
</t>
  </si>
  <si>
    <t>1.02.1</t>
  </si>
  <si>
    <t>TRANSFERENCIAS DE LA NACION</t>
  </si>
  <si>
    <t>1.02.1.1</t>
  </si>
  <si>
    <t>1.02.1.1.1</t>
  </si>
  <si>
    <t>1.02.1.1.1.02</t>
  </si>
  <si>
    <t>VIGENCIA ACTUAL</t>
  </si>
  <si>
    <t>1.02.1.1.5</t>
  </si>
  <si>
    <t>SERVICIO DE GAS</t>
  </si>
  <si>
    <t>1.02.1.1.5.01</t>
  </si>
  <si>
    <t>1.02.2</t>
  </si>
  <si>
    <t>TRASFERENCIA SUBSIDIOS MUNICIPIOS</t>
  </si>
  <si>
    <t>1.02.2.1</t>
  </si>
  <si>
    <t>TRANSFERENCIA SUBSIDIOS MUNICIPIOS</t>
  </si>
  <si>
    <t>1.02.2.1.1</t>
  </si>
  <si>
    <t>1.02.2.1.1.01</t>
  </si>
  <si>
    <t>SERVICIO DE ACUEDUCTO</t>
  </si>
  <si>
    <t>1.02.2.1.1.02</t>
  </si>
  <si>
    <t>1.02.2.1.6</t>
  </si>
  <si>
    <t>MUNICIPIOS</t>
  </si>
  <si>
    <t>1.02.2.1.6.01</t>
  </si>
  <si>
    <t>1.02.2.1.6.02</t>
  </si>
  <si>
    <t>1.03</t>
  </si>
  <si>
    <t>CONVENIO</t>
  </si>
  <si>
    <t>1.03.1</t>
  </si>
  <si>
    <t>MUNICIPALES</t>
  </si>
  <si>
    <t>1.03.1.1</t>
  </si>
  <si>
    <t>QUIMBAYA</t>
  </si>
  <si>
    <t>1.03.1.1.7</t>
  </si>
  <si>
    <t>CONVENIO INTERRADMINISTRATIVO</t>
  </si>
  <si>
    <t>1.03.1.1.7.01</t>
  </si>
  <si>
    <t>Convenio Interadministrativo No. 008-2021 Optimización red de alcantarillado y reposición de pavimento carrera 7 entre calles 16 y  17 en el municipio de Quimbaya</t>
  </si>
  <si>
    <t>1.03.1.1.7.02</t>
  </si>
  <si>
    <t>Anuar esfuerzos técnicos, administrativos y presupuestales entre epq sa esp y el municipio de Quimbaya Quindio, para lleavr a cabo la optimización de alcantarillado de la carrera 5a ebntre calles 16 y 17 (incluye pavimentación), barrio fundadores carrera 7a entre calles 6 y 7 y el manejo de aguas lluvias en la carrera 6 entre calles 10 y 9 en el municipio de Quimbaya en el departamento del Quindío.</t>
  </si>
  <si>
    <t>1.03.1.1.7.03</t>
  </si>
  <si>
    <t>Convenio 008 de 2020 - con el mpio de Quimbaya</t>
  </si>
  <si>
    <t>1.03.1.2</t>
  </si>
  <si>
    <t>PIJAO</t>
  </si>
  <si>
    <t>1.03.1.2.7</t>
  </si>
  <si>
    <t>CONVENIO INTERADMINISTRATIVO</t>
  </si>
  <si>
    <t>1.03.1.2.7.01</t>
  </si>
  <si>
    <t>Convenio Interadministrativo No. 005 de 2021-Optimización red de alcantarillado y acueducto calle 17 entre carreras 6 y 5B del municipio de Pijao.</t>
  </si>
  <si>
    <t>1.03.1.2.7.02</t>
  </si>
  <si>
    <t>Convenio Interadministrativo No. 014 de 2021 para la construcción de alcantarillado en la calle 9 entre carreras 4 y proyección de la carrera 3 en el municipio de Pijao departamento del Quindio.</t>
  </si>
  <si>
    <t>1.03.1.3</t>
  </si>
  <si>
    <t xml:space="preserve">FILANDIA
</t>
  </si>
  <si>
    <t>1.03.1.3.7</t>
  </si>
  <si>
    <t>1.03.1.3.7.01</t>
  </si>
  <si>
    <t>Convenio 002 de 2020 - reparación red de alcantari</t>
  </si>
  <si>
    <t>1.03.1.3.7.02</t>
  </si>
  <si>
    <t>Convenio interadministrativo No. 015; Construcción de la redes de acueducto del barrio xixarama del corregimiento de la India; Optimización alcantarillado barrio Mariano Ospina manzana G y Optimización colector sector estación de servicio San jose sobre la carrera 4; en el municipio de Filandia, del departamento el Quindio.</t>
  </si>
  <si>
    <t>1.03.1.4</t>
  </si>
  <si>
    <t>GÉNOVA</t>
  </si>
  <si>
    <t>1.03.1.4.7</t>
  </si>
  <si>
    <t>1.03.1.4.7.01</t>
  </si>
  <si>
    <t>Convenio Interadministrativo No. 004 de 2021 Anuar esfuerzos para la optimización redes de alcantarillado y reposición redes de acueducto, en diferentes sectores del municipio de Genova, en del departamento del Quindio.</t>
  </si>
  <si>
    <t>1.03.1.5</t>
  </si>
  <si>
    <t>SALENTO</t>
  </si>
  <si>
    <t>1.03.1.5.7</t>
  </si>
  <si>
    <t>1.03.1.5.7.01</t>
  </si>
  <si>
    <t>Convenio Interadministrativo de Cooperación No. 002 de marzo de 2021</t>
  </si>
  <si>
    <t>1.03.1.5.7.02</t>
  </si>
  <si>
    <t>Convenio Interadministrativo No.013 de 2021-Optimización de acueducto, alcantarillado y manejo de aguas lluvias en diferentes puntos del municipio de Salento, departamento del Quindio.</t>
  </si>
  <si>
    <t>1.03.1.6</t>
  </si>
  <si>
    <t>LA TEBAIDA</t>
  </si>
  <si>
    <t>1.03.1.6.7</t>
  </si>
  <si>
    <t>1.03.1.6.7.01</t>
  </si>
  <si>
    <t>Convenio Interadministrativo No. 006-2021 Optimización red de alcantarillado dalle 9 entre las Cras 6 y 7 y optimización red pluvail en la calle 10 entre Cras 7 y 8.</t>
  </si>
  <si>
    <t>1.03.1.7</t>
  </si>
  <si>
    <t xml:space="preserve">CIRCASIA
</t>
  </si>
  <si>
    <t>1.03.1.7.7</t>
  </si>
  <si>
    <t>1.03.1.7.7.01</t>
  </si>
  <si>
    <t>Convenio interadministrativo No. 009-2021 Optimización red de alcantarillado en diferentes puntos del municipio de Circasia.</t>
  </si>
  <si>
    <t>1.03.1.8</t>
  </si>
  <si>
    <t>BUENAVISTA</t>
  </si>
  <si>
    <t>1.03.1.8.7</t>
  </si>
  <si>
    <t>1.03.1.8.7.01</t>
  </si>
  <si>
    <t>Convenio Interadministrativo N. 011 de 2021, Optimización redes de alcantarillado, construcción y expansión red de acueducto, en diferentes sectores del muncipio de Buenavista.</t>
  </si>
  <si>
    <t>1.04</t>
  </si>
  <si>
    <t>RECURSOS DE CAPITAL</t>
  </si>
  <si>
    <t>1.04.1</t>
  </si>
  <si>
    <t>RENDIMIENTOS POR OPERACIÓN FINANCIERA</t>
  </si>
  <si>
    <t>1.04.1.1</t>
  </si>
  <si>
    <t>RENDIMIENTOS FINANCIEROS</t>
  </si>
  <si>
    <t>1.05</t>
  </si>
  <si>
    <t xml:space="preserve">OTROS INGRESOS
</t>
  </si>
  <si>
    <t>1.05.1</t>
  </si>
  <si>
    <t>DEVOLUCIONES</t>
  </si>
  <si>
    <t>1.05.1.2</t>
  </si>
  <si>
    <t>INGRESOS CORRIENTES NO TRIBUTARIOS</t>
  </si>
  <si>
    <t>1.05.2</t>
  </si>
  <si>
    <t>INGREOSS NO TRIBUTARIOS</t>
  </si>
  <si>
    <t>1.05.2.0</t>
  </si>
  <si>
    <t xml:space="preserve">DEUDA PUBLICA
</t>
  </si>
  <si>
    <t>1.05.2.0.0</t>
  </si>
  <si>
    <t>1.05.2.0.0.01</t>
  </si>
  <si>
    <t xml:space="preserve">FINDETER
</t>
  </si>
  <si>
    <t>1.05.2.2</t>
  </si>
  <si>
    <t>CONVENIOS</t>
  </si>
  <si>
    <t>1.05.2.2.0</t>
  </si>
  <si>
    <t>1.05.2.2.0.01</t>
  </si>
  <si>
    <t>Gravamen a los Movimientos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</si>
</sst>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3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/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-186702288"/>
        <c:axId val="-32844416"/>
        <c:axId val="0"/>
      </c:bar3DChart>
      <c:catAx>
        <c:axId val="-1867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4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284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8670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24461117298302"/>
          <c:y val="9.5602294455066923E-3"/>
          <c:w val="0.23738644331989522"/>
          <c:h val="0.894838279058329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2852032"/>
        <c:axId val="-32846592"/>
        <c:axId val="0"/>
      </c:bar3DChart>
      <c:catAx>
        <c:axId val="-328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284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52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87772986537406"/>
          <c:y val="0.27203125471385042"/>
          <c:w val="0.23280870338597903"/>
          <c:h val="0.60536519142003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49"/>
  <sheetViews>
    <sheetView tabSelected="1" zoomScale="75" workbookViewId="0">
      <pane xSplit="2" ySplit="7" topLeftCell="J107" activePane="bottomRight" state="frozen"/>
      <selection pane="topRight" activeCell="C1" sqref="C1"/>
      <selection pane="bottomLeft" activeCell="A8" sqref="A8"/>
      <selection pane="bottomRight" activeCell="N118" sqref="N118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4" width="20.28515625" style="26" customWidth="1"/>
    <col min="15" max="15" width="21.42578125" style="26" customWidth="1"/>
    <col min="16" max="16" width="22.85546875" style="26" customWidth="1"/>
  </cols>
  <sheetData>
    <row r="1" spans="1:16" x14ac:dyDescent="0.2">
      <c r="A1" s="36" t="s">
        <v>38</v>
      </c>
      <c r="B1" s="24" t="s">
        <v>41</v>
      </c>
      <c r="C1" s="25"/>
      <c r="D1" s="25"/>
      <c r="E1" s="25"/>
      <c r="F1" s="25"/>
      <c r="G1" s="25"/>
      <c r="O1" s="38" t="s">
        <v>46</v>
      </c>
      <c r="P1" s="38" t="s">
        <v>47</v>
      </c>
    </row>
    <row r="2" spans="1:16" ht="15.75" x14ac:dyDescent="0.25">
      <c r="A2" s="36" t="s">
        <v>39</v>
      </c>
      <c r="B2" s="1">
        <v>800063823</v>
      </c>
      <c r="G2" s="27"/>
      <c r="P2" s="38" t="s">
        <v>48</v>
      </c>
    </row>
    <row r="3" spans="1:16" ht="15" x14ac:dyDescent="0.25">
      <c r="A3" s="37" t="s">
        <v>40</v>
      </c>
      <c r="B3" s="1" t="s">
        <v>42</v>
      </c>
      <c r="F3" s="28"/>
      <c r="G3" s="29"/>
    </row>
    <row r="4" spans="1:16" ht="13.5" thickBot="1" x14ac:dyDescent="0.25">
      <c r="A4" s="1" t="s">
        <v>43</v>
      </c>
      <c r="B4" s="1"/>
    </row>
    <row r="5" spans="1:16" s="5" customFormat="1" ht="23.25" customHeight="1" thickBot="1" x14ac:dyDescent="0.5">
      <c r="A5" s="54" t="s">
        <v>18</v>
      </c>
      <c r="B5" s="55"/>
      <c r="C5" s="60" t="s">
        <v>1</v>
      </c>
      <c r="D5" s="41" t="s">
        <v>28</v>
      </c>
      <c r="E5" s="42"/>
      <c r="F5" s="42"/>
      <c r="G5" s="43"/>
      <c r="H5" s="51" t="s">
        <v>29</v>
      </c>
      <c r="I5" s="63" t="s">
        <v>15</v>
      </c>
      <c r="J5" s="64"/>
      <c r="K5" s="42"/>
      <c r="L5" s="42"/>
      <c r="M5" s="42"/>
      <c r="N5" s="43"/>
      <c r="O5" s="49"/>
      <c r="P5" s="50"/>
    </row>
    <row r="6" spans="1:16" s="6" customFormat="1" ht="15.75" customHeight="1" thickBot="1" x14ac:dyDescent="0.45">
      <c r="A6" s="56" t="s">
        <v>17</v>
      </c>
      <c r="B6" s="58" t="s">
        <v>0</v>
      </c>
      <c r="C6" s="61"/>
      <c r="D6" s="67" t="s">
        <v>8</v>
      </c>
      <c r="E6" s="45"/>
      <c r="F6" s="45" t="s">
        <v>9</v>
      </c>
      <c r="G6" s="46"/>
      <c r="H6" s="52"/>
      <c r="I6" s="65"/>
      <c r="J6" s="66"/>
      <c r="K6" s="47" t="s">
        <v>34</v>
      </c>
      <c r="L6" s="48"/>
      <c r="M6" s="47" t="s">
        <v>37</v>
      </c>
      <c r="N6" s="48"/>
      <c r="O6" s="44" t="s">
        <v>35</v>
      </c>
      <c r="P6" s="44"/>
    </row>
    <row r="7" spans="1:16" s="7" customFormat="1" ht="25.5" customHeight="1" thickBot="1" x14ac:dyDescent="0.35">
      <c r="A7" s="57"/>
      <c r="B7" s="59"/>
      <c r="C7" s="62"/>
      <c r="D7" s="30" t="s">
        <v>2</v>
      </c>
      <c r="E7" s="31" t="s">
        <v>16</v>
      </c>
      <c r="F7" s="31" t="s">
        <v>2</v>
      </c>
      <c r="G7" s="32" t="s">
        <v>16</v>
      </c>
      <c r="H7" s="53"/>
      <c r="I7" s="33" t="s">
        <v>4</v>
      </c>
      <c r="J7" s="34" t="s">
        <v>5</v>
      </c>
      <c r="K7" s="35" t="s">
        <v>4</v>
      </c>
      <c r="L7" s="35" t="s">
        <v>5</v>
      </c>
      <c r="M7" s="35" t="s">
        <v>4</v>
      </c>
      <c r="N7" s="35" t="s">
        <v>5</v>
      </c>
      <c r="O7" s="35" t="s">
        <v>5</v>
      </c>
      <c r="P7" s="35" t="s">
        <v>6</v>
      </c>
    </row>
    <row r="8" spans="1:16" x14ac:dyDescent="0.2">
      <c r="A8" s="1" t="s">
        <v>44</v>
      </c>
      <c r="B8" t="s">
        <v>45</v>
      </c>
    </row>
    <row r="9" spans="1:16" x14ac:dyDescent="0.2">
      <c r="A9" s="10" t="s">
        <v>49</v>
      </c>
      <c r="B9" s="39" t="s">
        <v>49</v>
      </c>
      <c r="C9" s="26">
        <v>56743001254.019997</v>
      </c>
      <c r="D9" s="26">
        <v>19301796888.080002</v>
      </c>
      <c r="E9" s="26">
        <v>0</v>
      </c>
      <c r="F9" s="26">
        <v>5148926701.1300001</v>
      </c>
      <c r="G9" s="26">
        <v>5148926701.1300001</v>
      </c>
      <c r="H9" s="26">
        <v>76044798142.100006</v>
      </c>
      <c r="I9" s="26">
        <v>76044798142.100006</v>
      </c>
      <c r="J9" s="26">
        <v>76044798142.100006</v>
      </c>
      <c r="K9" s="26">
        <v>62228176344.410004</v>
      </c>
      <c r="L9" s="26">
        <v>62228176344.410004</v>
      </c>
      <c r="M9" s="26">
        <v>0</v>
      </c>
      <c r="N9" s="26">
        <v>0</v>
      </c>
      <c r="O9" s="26">
        <v>13816621797.690001</v>
      </c>
      <c r="P9" s="26">
        <v>18.169055787184501</v>
      </c>
    </row>
    <row r="10" spans="1:16" x14ac:dyDescent="0.2">
      <c r="A10" s="10" t="s">
        <v>50</v>
      </c>
      <c r="B10" s="39" t="s">
        <v>51</v>
      </c>
      <c r="C10" s="26">
        <v>0</v>
      </c>
      <c r="D10" s="26">
        <v>1138259294</v>
      </c>
      <c r="E10" s="26">
        <v>0</v>
      </c>
      <c r="F10" s="26">
        <v>0</v>
      </c>
      <c r="G10" s="26">
        <v>0</v>
      </c>
      <c r="H10" s="26">
        <v>1138259294</v>
      </c>
      <c r="I10" s="26">
        <v>1138259294</v>
      </c>
      <c r="J10" s="26">
        <v>1138259294</v>
      </c>
      <c r="K10" s="26">
        <v>1138512726</v>
      </c>
      <c r="L10" s="26">
        <v>1138512726</v>
      </c>
      <c r="M10" s="26">
        <v>0</v>
      </c>
      <c r="N10" s="26">
        <v>0</v>
      </c>
      <c r="O10" s="26">
        <v>-253432</v>
      </c>
      <c r="P10" s="26">
        <v>0</v>
      </c>
    </row>
    <row r="11" spans="1:16" x14ac:dyDescent="0.2">
      <c r="A11" s="10" t="s">
        <v>52</v>
      </c>
      <c r="B11" s="39" t="s">
        <v>53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253432</v>
      </c>
      <c r="L11" s="26">
        <v>253432</v>
      </c>
      <c r="M11" s="26">
        <v>0</v>
      </c>
      <c r="N11" s="26">
        <v>0</v>
      </c>
      <c r="O11" s="26">
        <v>-253432</v>
      </c>
      <c r="P11" s="26">
        <v>0</v>
      </c>
    </row>
    <row r="12" spans="1:16" x14ac:dyDescent="0.2">
      <c r="A12" s="10" t="s">
        <v>52</v>
      </c>
      <c r="B12" s="39" t="s">
        <v>54</v>
      </c>
      <c r="C12" s="26">
        <v>0</v>
      </c>
      <c r="D12" s="26">
        <v>1138259294</v>
      </c>
      <c r="E12" s="26">
        <v>0</v>
      </c>
      <c r="F12" s="26">
        <v>0</v>
      </c>
      <c r="G12" s="26">
        <v>0</v>
      </c>
      <c r="H12" s="26">
        <v>1138259294</v>
      </c>
      <c r="I12" s="26">
        <v>1138259294</v>
      </c>
      <c r="J12" s="26">
        <v>1138259294</v>
      </c>
      <c r="K12" s="26">
        <v>1138259294</v>
      </c>
      <c r="L12" s="26">
        <v>1138259294</v>
      </c>
      <c r="M12" s="26">
        <v>0</v>
      </c>
      <c r="N12" s="26">
        <v>0</v>
      </c>
      <c r="O12" s="26">
        <v>0</v>
      </c>
      <c r="P12" s="26">
        <v>0</v>
      </c>
    </row>
    <row r="13" spans="1:16" x14ac:dyDescent="0.2">
      <c r="A13" s="10" t="s">
        <v>55</v>
      </c>
      <c r="B13" s="39" t="s">
        <v>56</v>
      </c>
      <c r="C13" s="26">
        <v>0</v>
      </c>
      <c r="D13" s="26">
        <v>1124521927.3599999</v>
      </c>
      <c r="E13" s="26">
        <v>0</v>
      </c>
      <c r="F13" s="26">
        <v>0</v>
      </c>
      <c r="G13" s="26">
        <v>0</v>
      </c>
      <c r="H13" s="26">
        <v>1124521927.3599999</v>
      </c>
      <c r="I13" s="26">
        <v>1124521927.3599999</v>
      </c>
      <c r="J13" s="26">
        <v>1124521927.3599999</v>
      </c>
      <c r="K13" s="26">
        <v>1124521927.3599999</v>
      </c>
      <c r="L13" s="26">
        <v>1124521927.3599999</v>
      </c>
      <c r="M13" s="26">
        <v>0</v>
      </c>
      <c r="N13" s="26">
        <v>0</v>
      </c>
      <c r="O13" s="26">
        <v>0</v>
      </c>
      <c r="P13" s="26">
        <v>0</v>
      </c>
    </row>
    <row r="14" spans="1:16" x14ac:dyDescent="0.2">
      <c r="A14" s="10" t="s">
        <v>57</v>
      </c>
      <c r="B14" s="39" t="s">
        <v>58</v>
      </c>
      <c r="C14" s="26">
        <v>0</v>
      </c>
      <c r="D14" s="26">
        <v>13737366.640000001</v>
      </c>
      <c r="E14" s="26">
        <v>0</v>
      </c>
      <c r="F14" s="26">
        <v>0</v>
      </c>
      <c r="G14" s="26">
        <v>0</v>
      </c>
      <c r="H14" s="26">
        <v>13737366.640000001</v>
      </c>
      <c r="I14" s="26">
        <v>13737366.640000001</v>
      </c>
      <c r="J14" s="26">
        <v>13737366.640000001</v>
      </c>
      <c r="K14" s="26">
        <v>13737366.640000001</v>
      </c>
      <c r="L14" s="26">
        <v>13737366.640000001</v>
      </c>
      <c r="M14" s="26">
        <v>0</v>
      </c>
      <c r="N14" s="26">
        <v>0</v>
      </c>
      <c r="O14" s="26">
        <v>0</v>
      </c>
      <c r="P14" s="26">
        <v>0</v>
      </c>
    </row>
    <row r="15" spans="1:16" x14ac:dyDescent="0.2">
      <c r="A15" s="10" t="s">
        <v>59</v>
      </c>
      <c r="B15" s="40" t="s">
        <v>60</v>
      </c>
      <c r="C15" s="26">
        <v>28371500627.009998</v>
      </c>
      <c r="D15" s="26">
        <v>8512639150.1400003</v>
      </c>
      <c r="E15" s="26">
        <v>0</v>
      </c>
      <c r="F15" s="26">
        <v>0</v>
      </c>
      <c r="G15" s="26">
        <v>0</v>
      </c>
      <c r="H15" s="26">
        <v>36884139777.150002</v>
      </c>
      <c r="I15" s="26">
        <v>36884139777.150002</v>
      </c>
      <c r="J15" s="26">
        <v>36884139777.150002</v>
      </c>
      <c r="K15" s="26">
        <v>30475107845.169998</v>
      </c>
      <c r="L15" s="26">
        <v>30475107845.169998</v>
      </c>
      <c r="M15" s="26">
        <v>0</v>
      </c>
      <c r="N15" s="26">
        <v>0</v>
      </c>
      <c r="O15" s="26">
        <v>6409031931.9799995</v>
      </c>
      <c r="P15" s="26">
        <v>17.376118761892499</v>
      </c>
    </row>
    <row r="16" spans="1:16" x14ac:dyDescent="0.2">
      <c r="A16" s="10" t="s">
        <v>61</v>
      </c>
      <c r="B16" s="39" t="s">
        <v>62</v>
      </c>
      <c r="C16" s="26">
        <v>24140723275.959999</v>
      </c>
      <c r="D16" s="26">
        <v>114377408.68000001</v>
      </c>
      <c r="E16" s="26">
        <v>0</v>
      </c>
      <c r="F16" s="26">
        <v>0</v>
      </c>
      <c r="G16" s="26">
        <v>0</v>
      </c>
      <c r="H16" s="26">
        <v>24255100684.639999</v>
      </c>
      <c r="I16" s="26">
        <v>24255100684.639999</v>
      </c>
      <c r="J16" s="26">
        <v>24255100684.639999</v>
      </c>
      <c r="K16" s="26">
        <v>21715216317.43</v>
      </c>
      <c r="L16" s="26">
        <v>21715216317.43</v>
      </c>
      <c r="M16" s="26">
        <v>0</v>
      </c>
      <c r="N16" s="26">
        <v>0</v>
      </c>
      <c r="O16" s="26">
        <v>2539884367.21</v>
      </c>
      <c r="P16" s="26">
        <v>10.471547408658799</v>
      </c>
    </row>
    <row r="17" spans="1:16" x14ac:dyDescent="0.2">
      <c r="A17" s="10" t="s">
        <v>63</v>
      </c>
      <c r="B17" s="39" t="s">
        <v>64</v>
      </c>
      <c r="C17" s="26">
        <v>23934426475.959999</v>
      </c>
      <c r="D17" s="26">
        <v>0</v>
      </c>
      <c r="E17" s="26">
        <v>0</v>
      </c>
      <c r="F17" s="26">
        <v>0</v>
      </c>
      <c r="G17" s="26">
        <v>0</v>
      </c>
      <c r="H17" s="26">
        <v>23934426475.959999</v>
      </c>
      <c r="I17" s="26">
        <v>23934426475.959999</v>
      </c>
      <c r="J17" s="26">
        <v>23934426475.959999</v>
      </c>
      <c r="K17" s="26">
        <v>21653309290</v>
      </c>
      <c r="L17" s="26">
        <v>21653309290</v>
      </c>
      <c r="M17" s="26">
        <v>0</v>
      </c>
      <c r="N17" s="26">
        <v>0</v>
      </c>
      <c r="O17" s="26">
        <v>2281117185.96</v>
      </c>
      <c r="P17" s="26">
        <v>9.5306949938874812</v>
      </c>
    </row>
    <row r="18" spans="1:16" x14ac:dyDescent="0.2">
      <c r="A18" s="10" t="s">
        <v>65</v>
      </c>
      <c r="B18" s="39" t="s">
        <v>66</v>
      </c>
      <c r="C18" s="26">
        <v>23934426475.959999</v>
      </c>
      <c r="D18" s="26">
        <v>0</v>
      </c>
      <c r="E18" s="26">
        <v>0</v>
      </c>
      <c r="F18" s="26">
        <v>0</v>
      </c>
      <c r="G18" s="26">
        <v>0</v>
      </c>
      <c r="H18" s="26">
        <v>23934426475.959999</v>
      </c>
      <c r="I18" s="26">
        <v>23934426475.959999</v>
      </c>
      <c r="J18" s="26">
        <v>23934426475.959999</v>
      </c>
      <c r="K18" s="26">
        <v>21653309290</v>
      </c>
      <c r="L18" s="26">
        <v>21653309290</v>
      </c>
      <c r="M18" s="26">
        <v>0</v>
      </c>
      <c r="N18" s="26">
        <v>0</v>
      </c>
      <c r="O18" s="26">
        <v>2281117185.96</v>
      </c>
      <c r="P18" s="26">
        <v>9.5306949938874812</v>
      </c>
    </row>
    <row r="19" spans="1:16" x14ac:dyDescent="0.2">
      <c r="A19" s="10" t="s">
        <v>67</v>
      </c>
      <c r="B19" s="39" t="s">
        <v>68</v>
      </c>
      <c r="C19" s="26">
        <v>12950608373.16</v>
      </c>
      <c r="D19" s="26">
        <v>0</v>
      </c>
      <c r="E19" s="26">
        <v>0</v>
      </c>
      <c r="F19" s="26">
        <v>0</v>
      </c>
      <c r="G19" s="26">
        <v>0</v>
      </c>
      <c r="H19" s="26">
        <v>12950608373.16</v>
      </c>
      <c r="I19" s="26">
        <v>12950608373.16</v>
      </c>
      <c r="J19" s="26">
        <v>12950608373.16</v>
      </c>
      <c r="K19" s="26">
        <v>11935197056</v>
      </c>
      <c r="L19" s="26">
        <v>11935197056</v>
      </c>
      <c r="M19" s="26">
        <v>0</v>
      </c>
      <c r="N19" s="26">
        <v>0</v>
      </c>
      <c r="O19" s="26">
        <v>1015411317.16</v>
      </c>
      <c r="P19" s="26">
        <v>7.8406456893903895</v>
      </c>
    </row>
    <row r="20" spans="1:16" x14ac:dyDescent="0.2">
      <c r="A20" s="10" t="s">
        <v>69</v>
      </c>
      <c r="B20" s="39" t="s">
        <v>70</v>
      </c>
      <c r="C20" s="26">
        <v>2731650311.9299998</v>
      </c>
      <c r="D20" s="26">
        <v>0</v>
      </c>
      <c r="E20" s="26">
        <v>0</v>
      </c>
      <c r="F20" s="26">
        <v>0</v>
      </c>
      <c r="G20" s="26">
        <v>0</v>
      </c>
      <c r="H20" s="26">
        <v>2731650311.9299998</v>
      </c>
      <c r="I20" s="26">
        <v>2731650311.9299998</v>
      </c>
      <c r="J20" s="26">
        <v>2731650311.9299998</v>
      </c>
      <c r="K20" s="26">
        <v>3821984450</v>
      </c>
      <c r="L20" s="26">
        <v>3821984450</v>
      </c>
      <c r="M20" s="26">
        <v>0</v>
      </c>
      <c r="N20" s="26">
        <v>0</v>
      </c>
      <c r="O20" s="26">
        <v>-1090334138.0699999</v>
      </c>
      <c r="P20" s="26">
        <v>0</v>
      </c>
    </row>
    <row r="21" spans="1:16" x14ac:dyDescent="0.2">
      <c r="A21" s="10" t="s">
        <v>71</v>
      </c>
      <c r="B21" s="39" t="s">
        <v>72</v>
      </c>
      <c r="C21" s="26">
        <v>8716899388.0400009</v>
      </c>
      <c r="D21" s="26">
        <v>0</v>
      </c>
      <c r="E21" s="26">
        <v>0</v>
      </c>
      <c r="F21" s="26">
        <v>0</v>
      </c>
      <c r="G21" s="26">
        <v>0</v>
      </c>
      <c r="H21" s="26">
        <v>8716899388.0400009</v>
      </c>
      <c r="I21" s="26">
        <v>8716899388.0400009</v>
      </c>
      <c r="J21" s="26">
        <v>8716899388.0400009</v>
      </c>
      <c r="K21" s="26">
        <v>7764630194</v>
      </c>
      <c r="L21" s="26">
        <v>7764630194</v>
      </c>
      <c r="M21" s="26">
        <v>0</v>
      </c>
      <c r="N21" s="26">
        <v>0</v>
      </c>
      <c r="O21" s="26">
        <v>952269194.03999996</v>
      </c>
      <c r="P21" s="26">
        <v>10.924402722217499</v>
      </c>
    </row>
    <row r="22" spans="1:16" x14ac:dyDescent="0.2">
      <c r="A22" s="10" t="s">
        <v>73</v>
      </c>
      <c r="B22" s="39" t="s">
        <v>74</v>
      </c>
      <c r="C22" s="26">
        <v>110640000</v>
      </c>
      <c r="D22" s="26">
        <v>0</v>
      </c>
      <c r="E22" s="26">
        <v>0</v>
      </c>
      <c r="F22" s="26">
        <v>0</v>
      </c>
      <c r="G22" s="26">
        <v>0</v>
      </c>
      <c r="H22" s="26">
        <v>110640000</v>
      </c>
      <c r="I22" s="26">
        <v>110640000</v>
      </c>
      <c r="J22" s="26">
        <v>110640000</v>
      </c>
      <c r="K22" s="26">
        <v>13671133</v>
      </c>
      <c r="L22" s="26">
        <v>13671133</v>
      </c>
      <c r="M22" s="26">
        <v>0</v>
      </c>
      <c r="N22" s="26">
        <v>0</v>
      </c>
      <c r="O22" s="26">
        <v>96968867</v>
      </c>
      <c r="P22" s="26">
        <v>87.64358911785969</v>
      </c>
    </row>
    <row r="23" spans="1:16" x14ac:dyDescent="0.2">
      <c r="A23" s="10" t="s">
        <v>75</v>
      </c>
      <c r="B23" s="39" t="s">
        <v>76</v>
      </c>
      <c r="C23" s="26">
        <v>35759727.329999998</v>
      </c>
      <c r="D23" s="26">
        <v>0</v>
      </c>
      <c r="E23" s="26">
        <v>0</v>
      </c>
      <c r="F23" s="26">
        <v>0</v>
      </c>
      <c r="G23" s="26">
        <v>0</v>
      </c>
      <c r="H23" s="26">
        <v>35759727.329999998</v>
      </c>
      <c r="I23" s="26">
        <v>35759727.329999998</v>
      </c>
      <c r="J23" s="26">
        <v>35759727.329999998</v>
      </c>
      <c r="K23" s="26">
        <v>196707</v>
      </c>
      <c r="L23" s="26">
        <v>196707</v>
      </c>
      <c r="M23" s="26">
        <v>0</v>
      </c>
      <c r="N23" s="26">
        <v>0</v>
      </c>
      <c r="O23" s="26">
        <v>35563020.329999998</v>
      </c>
      <c r="P23" s="26">
        <v>99.449920302286586</v>
      </c>
    </row>
    <row r="24" spans="1:16" x14ac:dyDescent="0.2">
      <c r="A24" s="10" t="s">
        <v>77</v>
      </c>
      <c r="B24" s="39" t="s">
        <v>78</v>
      </c>
      <c r="C24" s="26">
        <v>43314809.350000001</v>
      </c>
      <c r="D24" s="26">
        <v>0</v>
      </c>
      <c r="E24" s="26">
        <v>0</v>
      </c>
      <c r="F24" s="26">
        <v>0</v>
      </c>
      <c r="G24" s="26">
        <v>0</v>
      </c>
      <c r="H24" s="26">
        <v>43314809.350000001</v>
      </c>
      <c r="I24" s="26">
        <v>43314809.350000001</v>
      </c>
      <c r="J24" s="26">
        <v>43314809.350000001</v>
      </c>
      <c r="K24" s="26">
        <v>59438751</v>
      </c>
      <c r="L24" s="26">
        <v>59438751</v>
      </c>
      <c r="M24" s="26">
        <v>0</v>
      </c>
      <c r="N24" s="26">
        <v>0</v>
      </c>
      <c r="O24" s="26">
        <v>-16123941.65</v>
      </c>
      <c r="P24" s="26">
        <v>0</v>
      </c>
    </row>
    <row r="25" spans="1:16" x14ac:dyDescent="0.2">
      <c r="A25" s="10" t="s">
        <v>79</v>
      </c>
      <c r="B25" s="39" t="s">
        <v>80</v>
      </c>
      <c r="C25" s="26">
        <v>869824136.50999999</v>
      </c>
      <c r="D25" s="26">
        <v>0</v>
      </c>
      <c r="E25" s="26">
        <v>0</v>
      </c>
      <c r="F25" s="26">
        <v>0</v>
      </c>
      <c r="G25" s="26">
        <v>0</v>
      </c>
      <c r="H25" s="26">
        <v>869824136.50999999</v>
      </c>
      <c r="I25" s="26">
        <v>869824136.50999999</v>
      </c>
      <c r="J25" s="26">
        <v>869824136.50999999</v>
      </c>
      <c r="K25" s="26">
        <v>107654110</v>
      </c>
      <c r="L25" s="26">
        <v>107654110</v>
      </c>
      <c r="M25" s="26">
        <v>0</v>
      </c>
      <c r="N25" s="26">
        <v>0</v>
      </c>
      <c r="O25" s="26">
        <v>762170026.50999999</v>
      </c>
      <c r="P25" s="26">
        <v>87.623462550494295</v>
      </c>
    </row>
    <row r="26" spans="1:16" x14ac:dyDescent="0.2">
      <c r="A26" s="10" t="s">
        <v>81</v>
      </c>
      <c r="B26" s="39" t="s">
        <v>82</v>
      </c>
      <c r="C26" s="26">
        <v>147195000</v>
      </c>
      <c r="D26" s="26">
        <v>0</v>
      </c>
      <c r="E26" s="26">
        <v>0</v>
      </c>
      <c r="F26" s="26">
        <v>0</v>
      </c>
      <c r="G26" s="26">
        <v>0</v>
      </c>
      <c r="H26" s="26">
        <v>147195000</v>
      </c>
      <c r="I26" s="26">
        <v>147195000</v>
      </c>
      <c r="J26" s="26">
        <v>147195000</v>
      </c>
      <c r="K26" s="26">
        <v>110212334</v>
      </c>
      <c r="L26" s="26">
        <v>110212334</v>
      </c>
      <c r="M26" s="26">
        <v>0</v>
      </c>
      <c r="N26" s="26">
        <v>0</v>
      </c>
      <c r="O26" s="26">
        <v>36982666</v>
      </c>
      <c r="P26" s="26">
        <v>25.124947178912297</v>
      </c>
    </row>
    <row r="27" spans="1:16" x14ac:dyDescent="0.2">
      <c r="A27" s="10" t="s">
        <v>83</v>
      </c>
      <c r="B27" s="39" t="s">
        <v>84</v>
      </c>
      <c r="C27" s="26">
        <v>115325000</v>
      </c>
      <c r="D27" s="26">
        <v>0</v>
      </c>
      <c r="E27" s="26">
        <v>0</v>
      </c>
      <c r="F27" s="26">
        <v>0</v>
      </c>
      <c r="G27" s="26">
        <v>0</v>
      </c>
      <c r="H27" s="26">
        <v>115325000</v>
      </c>
      <c r="I27" s="26">
        <v>115325000</v>
      </c>
      <c r="J27" s="26">
        <v>115325000</v>
      </c>
      <c r="K27" s="26">
        <v>57409377</v>
      </c>
      <c r="L27" s="26">
        <v>57409377</v>
      </c>
      <c r="M27" s="26">
        <v>0</v>
      </c>
      <c r="N27" s="26">
        <v>0</v>
      </c>
      <c r="O27" s="26">
        <v>57915623</v>
      </c>
      <c r="P27" s="26">
        <v>50.219486668111898</v>
      </c>
    </row>
    <row r="28" spans="1:16" x14ac:dyDescent="0.2">
      <c r="A28" s="10" t="s">
        <v>85</v>
      </c>
      <c r="B28" s="40" t="s">
        <v>86</v>
      </c>
      <c r="C28" s="26">
        <v>180000000</v>
      </c>
      <c r="D28" s="26">
        <v>0</v>
      </c>
      <c r="E28" s="26">
        <v>0</v>
      </c>
      <c r="F28" s="26">
        <v>0</v>
      </c>
      <c r="G28" s="26">
        <v>0</v>
      </c>
      <c r="H28" s="26">
        <v>180000000</v>
      </c>
      <c r="I28" s="26">
        <v>180000000</v>
      </c>
      <c r="J28" s="26">
        <v>180000000</v>
      </c>
      <c r="K28" s="26">
        <v>0</v>
      </c>
      <c r="L28" s="26">
        <v>0</v>
      </c>
      <c r="M28" s="26">
        <v>0</v>
      </c>
      <c r="N28" s="26">
        <v>0</v>
      </c>
      <c r="O28" s="26">
        <v>180000000</v>
      </c>
      <c r="P28" s="26">
        <v>100</v>
      </c>
    </row>
    <row r="29" spans="1:16" x14ac:dyDescent="0.2">
      <c r="A29" s="10" t="s">
        <v>87</v>
      </c>
      <c r="B29" s="39" t="s">
        <v>88</v>
      </c>
      <c r="C29" s="26">
        <v>9840058129.8500004</v>
      </c>
      <c r="D29" s="26">
        <v>0</v>
      </c>
      <c r="E29" s="26">
        <v>0</v>
      </c>
      <c r="F29" s="26">
        <v>0</v>
      </c>
      <c r="G29" s="26">
        <v>0</v>
      </c>
      <c r="H29" s="26">
        <v>9840058129.8500004</v>
      </c>
      <c r="I29" s="26">
        <v>9840058129.8500004</v>
      </c>
      <c r="J29" s="26">
        <v>9840058129.8500004</v>
      </c>
      <c r="K29" s="26">
        <v>8882086442</v>
      </c>
      <c r="L29" s="26">
        <v>8882086442</v>
      </c>
      <c r="M29" s="26">
        <v>0</v>
      </c>
      <c r="N29" s="26">
        <v>0</v>
      </c>
      <c r="O29" s="26">
        <v>957971687.85000002</v>
      </c>
      <c r="P29" s="26">
        <v>9.7354271205367695</v>
      </c>
    </row>
    <row r="30" spans="1:16" x14ac:dyDescent="0.2">
      <c r="A30" s="10" t="s">
        <v>89</v>
      </c>
      <c r="B30" s="40" t="s">
        <v>90</v>
      </c>
      <c r="C30" s="26">
        <v>1614174651.1500001</v>
      </c>
      <c r="D30" s="26">
        <v>0</v>
      </c>
      <c r="E30" s="26">
        <v>0</v>
      </c>
      <c r="F30" s="26">
        <v>0</v>
      </c>
      <c r="G30" s="26">
        <v>0</v>
      </c>
      <c r="H30" s="26">
        <v>1614174651.1500001</v>
      </c>
      <c r="I30" s="26">
        <v>1614174651.1500001</v>
      </c>
      <c r="J30" s="26">
        <v>1614174651.1500001</v>
      </c>
      <c r="K30" s="26">
        <v>1596922768</v>
      </c>
      <c r="L30" s="26">
        <v>1596922768</v>
      </c>
      <c r="M30" s="26">
        <v>0</v>
      </c>
      <c r="N30" s="26">
        <v>0</v>
      </c>
      <c r="O30" s="26">
        <v>17251883.149999999</v>
      </c>
      <c r="P30" s="26">
        <v>1.0687742579595798</v>
      </c>
    </row>
    <row r="31" spans="1:16" x14ac:dyDescent="0.2">
      <c r="A31" s="10" t="s">
        <v>91</v>
      </c>
      <c r="B31" s="39" t="s">
        <v>92</v>
      </c>
      <c r="C31" s="26">
        <v>7449772254.6000004</v>
      </c>
      <c r="D31" s="26">
        <v>0</v>
      </c>
      <c r="E31" s="26">
        <v>0</v>
      </c>
      <c r="F31" s="26">
        <v>0</v>
      </c>
      <c r="G31" s="26">
        <v>0</v>
      </c>
      <c r="H31" s="26">
        <v>7449772254.6000004</v>
      </c>
      <c r="I31" s="26">
        <v>7449772254.6000004</v>
      </c>
      <c r="J31" s="26">
        <v>7449772254.6000004</v>
      </c>
      <c r="K31" s="26">
        <v>5745213889</v>
      </c>
      <c r="L31" s="26">
        <v>5745213889</v>
      </c>
      <c r="M31" s="26">
        <v>0</v>
      </c>
      <c r="N31" s="26">
        <v>0</v>
      </c>
      <c r="O31" s="26">
        <v>1704558365.5999999</v>
      </c>
      <c r="P31" s="26">
        <v>22.880677520678397</v>
      </c>
    </row>
    <row r="32" spans="1:16" x14ac:dyDescent="0.2">
      <c r="A32" s="10" t="s">
        <v>93</v>
      </c>
      <c r="B32" s="39" t="s">
        <v>78</v>
      </c>
      <c r="C32" s="26">
        <v>33214985.329999998</v>
      </c>
      <c r="D32" s="26">
        <v>0</v>
      </c>
      <c r="E32" s="26">
        <v>0</v>
      </c>
      <c r="F32" s="26">
        <v>0</v>
      </c>
      <c r="G32" s="26">
        <v>0</v>
      </c>
      <c r="H32" s="26">
        <v>33214985.329999998</v>
      </c>
      <c r="I32" s="26">
        <v>33214985.329999998</v>
      </c>
      <c r="J32" s="26">
        <v>33214985.329999998</v>
      </c>
      <c r="K32" s="26">
        <v>45274581</v>
      </c>
      <c r="L32" s="26">
        <v>45274581</v>
      </c>
      <c r="M32" s="26">
        <v>0</v>
      </c>
      <c r="N32" s="26">
        <v>0</v>
      </c>
      <c r="O32" s="26">
        <v>-12059595.67</v>
      </c>
      <c r="P32" s="26">
        <v>0</v>
      </c>
    </row>
    <row r="33" spans="1:16" x14ac:dyDescent="0.2">
      <c r="A33" s="10" t="s">
        <v>94</v>
      </c>
      <c r="B33" s="40" t="s">
        <v>95</v>
      </c>
      <c r="C33" s="26">
        <v>27554744.77</v>
      </c>
      <c r="D33" s="26">
        <v>0</v>
      </c>
      <c r="E33" s="26">
        <v>0</v>
      </c>
      <c r="F33" s="26">
        <v>0</v>
      </c>
      <c r="G33" s="26">
        <v>0</v>
      </c>
      <c r="H33" s="26">
        <v>27554744.77</v>
      </c>
      <c r="I33" s="26">
        <v>27554744.77</v>
      </c>
      <c r="J33" s="26">
        <v>27554744.77</v>
      </c>
      <c r="K33" s="26">
        <v>0</v>
      </c>
      <c r="L33" s="26">
        <v>0</v>
      </c>
      <c r="M33" s="26">
        <v>0</v>
      </c>
      <c r="N33" s="26">
        <v>0</v>
      </c>
      <c r="O33" s="26">
        <v>27554744.77</v>
      </c>
      <c r="P33" s="26">
        <v>100</v>
      </c>
    </row>
    <row r="34" spans="1:16" x14ac:dyDescent="0.2">
      <c r="A34" s="10" t="s">
        <v>96</v>
      </c>
      <c r="B34" s="39" t="s">
        <v>97</v>
      </c>
      <c r="C34" s="26">
        <v>595341494</v>
      </c>
      <c r="D34" s="26">
        <v>0</v>
      </c>
      <c r="E34" s="26">
        <v>0</v>
      </c>
      <c r="F34" s="26">
        <v>0</v>
      </c>
      <c r="G34" s="26">
        <v>0</v>
      </c>
      <c r="H34" s="26">
        <v>595341494</v>
      </c>
      <c r="I34" s="26">
        <v>595341494</v>
      </c>
      <c r="J34" s="26">
        <v>595341494</v>
      </c>
      <c r="K34" s="26">
        <v>1466869797</v>
      </c>
      <c r="L34" s="26">
        <v>1466869797</v>
      </c>
      <c r="M34" s="26">
        <v>0</v>
      </c>
      <c r="N34" s="26">
        <v>0</v>
      </c>
      <c r="O34" s="26">
        <v>-871528303</v>
      </c>
      <c r="P34" s="26">
        <v>0</v>
      </c>
    </row>
    <row r="35" spans="1:16" x14ac:dyDescent="0.2">
      <c r="A35" s="10" t="s">
        <v>98</v>
      </c>
      <c r="B35" s="39" t="s">
        <v>99</v>
      </c>
      <c r="C35" s="26">
        <v>120000000</v>
      </c>
      <c r="D35" s="26">
        <v>0</v>
      </c>
      <c r="E35" s="26">
        <v>0</v>
      </c>
      <c r="F35" s="26">
        <v>0</v>
      </c>
      <c r="G35" s="26">
        <v>0</v>
      </c>
      <c r="H35" s="26">
        <v>120000000</v>
      </c>
      <c r="I35" s="26">
        <v>120000000</v>
      </c>
      <c r="J35" s="26">
        <v>120000000</v>
      </c>
      <c r="K35" s="26">
        <v>27805407</v>
      </c>
      <c r="L35" s="26">
        <v>27805407</v>
      </c>
      <c r="M35" s="26">
        <v>0</v>
      </c>
      <c r="N35" s="26">
        <v>0</v>
      </c>
      <c r="O35" s="26">
        <v>92194593</v>
      </c>
      <c r="P35" s="26">
        <v>76.828827500000003</v>
      </c>
    </row>
    <row r="36" spans="1:16" x14ac:dyDescent="0.2">
      <c r="A36" s="10" t="s">
        <v>100</v>
      </c>
      <c r="B36" s="40" t="s">
        <v>101</v>
      </c>
      <c r="C36" s="26">
        <v>1143759972.95</v>
      </c>
      <c r="D36" s="26">
        <v>0</v>
      </c>
      <c r="E36" s="26">
        <v>0</v>
      </c>
      <c r="F36" s="26">
        <v>0</v>
      </c>
      <c r="G36" s="26">
        <v>0</v>
      </c>
      <c r="H36" s="26">
        <v>1143759972.95</v>
      </c>
      <c r="I36" s="26">
        <v>1143759972.95</v>
      </c>
      <c r="J36" s="26">
        <v>1143759972.95</v>
      </c>
      <c r="K36" s="26">
        <v>836025792</v>
      </c>
      <c r="L36" s="26">
        <v>836025792</v>
      </c>
      <c r="M36" s="26">
        <v>0</v>
      </c>
      <c r="N36" s="26">
        <v>0</v>
      </c>
      <c r="O36" s="26">
        <v>307734180.94999999</v>
      </c>
      <c r="P36" s="26">
        <v>26.905486135896901</v>
      </c>
    </row>
    <row r="37" spans="1:16" x14ac:dyDescent="0.2">
      <c r="A37" s="10" t="s">
        <v>102</v>
      </c>
      <c r="B37" s="39" t="s">
        <v>70</v>
      </c>
      <c r="C37" s="26">
        <v>11601624.18</v>
      </c>
      <c r="D37" s="26">
        <v>0</v>
      </c>
      <c r="E37" s="26">
        <v>0</v>
      </c>
      <c r="F37" s="26">
        <v>0</v>
      </c>
      <c r="G37" s="26">
        <v>0</v>
      </c>
      <c r="H37" s="26">
        <v>11601624.18</v>
      </c>
      <c r="I37" s="26">
        <v>11601624.18</v>
      </c>
      <c r="J37" s="26">
        <v>11601624.18</v>
      </c>
      <c r="K37" s="26">
        <v>10071882</v>
      </c>
      <c r="L37" s="26">
        <v>10071882</v>
      </c>
      <c r="M37" s="26">
        <v>0</v>
      </c>
      <c r="N37" s="26">
        <v>0</v>
      </c>
      <c r="O37" s="26">
        <v>1529742.1800000002</v>
      </c>
      <c r="P37" s="26">
        <v>13.185586399506999</v>
      </c>
    </row>
    <row r="38" spans="1:16" x14ac:dyDescent="0.2">
      <c r="A38" s="10" t="s">
        <v>103</v>
      </c>
      <c r="B38" s="40" t="s">
        <v>104</v>
      </c>
      <c r="C38" s="26">
        <v>1074544285.24</v>
      </c>
      <c r="D38" s="26">
        <v>0</v>
      </c>
      <c r="E38" s="26">
        <v>0</v>
      </c>
      <c r="F38" s="26">
        <v>0</v>
      </c>
      <c r="G38" s="26">
        <v>0</v>
      </c>
      <c r="H38" s="26">
        <v>1074544285.24</v>
      </c>
      <c r="I38" s="26">
        <v>1074544285.24</v>
      </c>
      <c r="J38" s="26">
        <v>1074544285.24</v>
      </c>
      <c r="K38" s="26">
        <v>771625590</v>
      </c>
      <c r="L38" s="26">
        <v>771625590</v>
      </c>
      <c r="M38" s="26">
        <v>0</v>
      </c>
      <c r="N38" s="26">
        <v>0</v>
      </c>
      <c r="O38" s="26">
        <v>302918695.24000001</v>
      </c>
      <c r="P38" s="26">
        <v>28.190433786760398</v>
      </c>
    </row>
    <row r="39" spans="1:16" x14ac:dyDescent="0.2">
      <c r="A39" s="10" t="s">
        <v>105</v>
      </c>
      <c r="B39" s="39" t="s">
        <v>106</v>
      </c>
      <c r="C39" s="26">
        <v>8118192</v>
      </c>
      <c r="D39" s="26">
        <v>0</v>
      </c>
      <c r="E39" s="26">
        <v>0</v>
      </c>
      <c r="F39" s="26">
        <v>0</v>
      </c>
      <c r="G39" s="26">
        <v>0</v>
      </c>
      <c r="H39" s="26">
        <v>8118192</v>
      </c>
      <c r="I39" s="26">
        <v>8118192</v>
      </c>
      <c r="J39" s="26">
        <v>8118192</v>
      </c>
      <c r="K39" s="26">
        <v>564037</v>
      </c>
      <c r="L39" s="26">
        <v>564037</v>
      </c>
      <c r="M39" s="26">
        <v>0</v>
      </c>
      <c r="N39" s="26">
        <v>0</v>
      </c>
      <c r="O39" s="26">
        <v>7554155</v>
      </c>
      <c r="P39" s="26">
        <v>93.052184525815591</v>
      </c>
    </row>
    <row r="40" spans="1:16" x14ac:dyDescent="0.2">
      <c r="A40" s="10" t="s">
        <v>107</v>
      </c>
      <c r="B40" s="40" t="s">
        <v>108</v>
      </c>
      <c r="C40" s="26">
        <v>14849880</v>
      </c>
      <c r="D40" s="26">
        <v>0</v>
      </c>
      <c r="E40" s="26">
        <v>0</v>
      </c>
      <c r="F40" s="26">
        <v>0</v>
      </c>
      <c r="G40" s="26">
        <v>0</v>
      </c>
      <c r="H40" s="26">
        <v>14849880</v>
      </c>
      <c r="I40" s="26">
        <v>14849880</v>
      </c>
      <c r="J40" s="26">
        <v>14849880</v>
      </c>
      <c r="K40" s="26">
        <v>0</v>
      </c>
      <c r="L40" s="26">
        <v>0</v>
      </c>
      <c r="M40" s="26">
        <v>0</v>
      </c>
      <c r="N40" s="26">
        <v>0</v>
      </c>
      <c r="O40" s="26">
        <v>14849880</v>
      </c>
      <c r="P40" s="26">
        <v>100</v>
      </c>
    </row>
    <row r="41" spans="1:16" x14ac:dyDescent="0.2">
      <c r="A41" s="10" t="s">
        <v>109</v>
      </c>
      <c r="B41" s="39" t="s">
        <v>110</v>
      </c>
      <c r="C41" s="26">
        <v>1130664</v>
      </c>
      <c r="D41" s="26">
        <v>0</v>
      </c>
      <c r="E41" s="26">
        <v>0</v>
      </c>
      <c r="F41" s="26">
        <v>0</v>
      </c>
      <c r="G41" s="26">
        <v>0</v>
      </c>
      <c r="H41" s="26">
        <v>1130664</v>
      </c>
      <c r="I41" s="26">
        <v>1130664</v>
      </c>
      <c r="J41" s="26">
        <v>1130664</v>
      </c>
      <c r="K41" s="26">
        <v>18065322</v>
      </c>
      <c r="L41" s="26">
        <v>18065322</v>
      </c>
      <c r="M41" s="26">
        <v>0</v>
      </c>
      <c r="N41" s="26">
        <v>0</v>
      </c>
      <c r="O41" s="26">
        <v>-16934658</v>
      </c>
      <c r="P41" s="26">
        <v>0</v>
      </c>
    </row>
    <row r="42" spans="1:16" x14ac:dyDescent="0.2">
      <c r="A42" s="10" t="s">
        <v>111</v>
      </c>
      <c r="B42" s="39" t="s">
        <v>112</v>
      </c>
      <c r="C42" s="26">
        <v>116946.06</v>
      </c>
      <c r="D42" s="26">
        <v>0</v>
      </c>
      <c r="E42" s="26">
        <v>0</v>
      </c>
      <c r="F42" s="26">
        <v>0</v>
      </c>
      <c r="G42" s="26">
        <v>0</v>
      </c>
      <c r="H42" s="26">
        <v>116946.06</v>
      </c>
      <c r="I42" s="26">
        <v>116946.06</v>
      </c>
      <c r="J42" s="26">
        <v>116946.06</v>
      </c>
      <c r="K42" s="26">
        <v>4796426</v>
      </c>
      <c r="L42" s="26">
        <v>4796426</v>
      </c>
      <c r="M42" s="26">
        <v>0</v>
      </c>
      <c r="N42" s="26">
        <v>0</v>
      </c>
      <c r="O42" s="26">
        <v>-4679479.9400000004</v>
      </c>
      <c r="P42" s="26">
        <v>0</v>
      </c>
    </row>
    <row r="43" spans="1:16" x14ac:dyDescent="0.2">
      <c r="A43" s="10" t="s">
        <v>113</v>
      </c>
      <c r="B43" s="39" t="s">
        <v>114</v>
      </c>
      <c r="C43" s="26">
        <v>8403931.4700000007</v>
      </c>
      <c r="D43" s="26">
        <v>0</v>
      </c>
      <c r="E43" s="26">
        <v>0</v>
      </c>
      <c r="F43" s="26">
        <v>0</v>
      </c>
      <c r="G43" s="26">
        <v>0</v>
      </c>
      <c r="H43" s="26">
        <v>8403931.4700000007</v>
      </c>
      <c r="I43" s="26">
        <v>8403931.4700000007</v>
      </c>
      <c r="J43" s="26">
        <v>8403931.4700000007</v>
      </c>
      <c r="K43" s="26">
        <v>9222480</v>
      </c>
      <c r="L43" s="26">
        <v>9222480</v>
      </c>
      <c r="M43" s="26">
        <v>0</v>
      </c>
      <c r="N43" s="26">
        <v>0</v>
      </c>
      <c r="O43" s="26">
        <v>-818548.53</v>
      </c>
      <c r="P43" s="26">
        <v>0</v>
      </c>
    </row>
    <row r="44" spans="1:16" x14ac:dyDescent="0.2">
      <c r="A44" s="10" t="s">
        <v>115</v>
      </c>
      <c r="B44" s="39" t="s">
        <v>116</v>
      </c>
      <c r="C44" s="26">
        <v>4312000</v>
      </c>
      <c r="D44" s="26">
        <v>0</v>
      </c>
      <c r="E44" s="26">
        <v>0</v>
      </c>
      <c r="F44" s="26">
        <v>0</v>
      </c>
      <c r="G44" s="26">
        <v>0</v>
      </c>
      <c r="H44" s="26">
        <v>4312000</v>
      </c>
      <c r="I44" s="26">
        <v>4312000</v>
      </c>
      <c r="J44" s="26">
        <v>4312000</v>
      </c>
      <c r="K44" s="26">
        <v>639880</v>
      </c>
      <c r="L44" s="26">
        <v>639880</v>
      </c>
      <c r="M44" s="26">
        <v>0</v>
      </c>
      <c r="N44" s="26">
        <v>0</v>
      </c>
      <c r="O44" s="26">
        <v>3672120</v>
      </c>
      <c r="P44" s="26">
        <v>85.160482374768094</v>
      </c>
    </row>
    <row r="45" spans="1:16" x14ac:dyDescent="0.2">
      <c r="A45" s="10" t="s">
        <v>117</v>
      </c>
      <c r="B45" s="40" t="s">
        <v>118</v>
      </c>
      <c r="C45" s="26">
        <v>9904968</v>
      </c>
      <c r="D45" s="26">
        <v>0</v>
      </c>
      <c r="E45" s="26">
        <v>0</v>
      </c>
      <c r="F45" s="26">
        <v>0</v>
      </c>
      <c r="G45" s="26">
        <v>0</v>
      </c>
      <c r="H45" s="26">
        <v>9904968</v>
      </c>
      <c r="I45" s="26">
        <v>9904968</v>
      </c>
      <c r="J45" s="26">
        <v>9904968</v>
      </c>
      <c r="K45" s="26">
        <v>4354761</v>
      </c>
      <c r="L45" s="26">
        <v>4354761</v>
      </c>
      <c r="M45" s="26">
        <v>0</v>
      </c>
      <c r="N45" s="26">
        <v>0</v>
      </c>
      <c r="O45" s="26">
        <v>5550207</v>
      </c>
      <c r="P45" s="26">
        <v>56.0345777997466</v>
      </c>
    </row>
    <row r="46" spans="1:16" x14ac:dyDescent="0.2">
      <c r="A46" s="10" t="s">
        <v>119</v>
      </c>
      <c r="B46" s="40" t="s">
        <v>120</v>
      </c>
      <c r="C46" s="26">
        <v>2239626</v>
      </c>
      <c r="D46" s="26">
        <v>0</v>
      </c>
      <c r="E46" s="26">
        <v>0</v>
      </c>
      <c r="F46" s="26">
        <v>0</v>
      </c>
      <c r="G46" s="26">
        <v>0</v>
      </c>
      <c r="H46" s="26">
        <v>2239626</v>
      </c>
      <c r="I46" s="26">
        <v>2239626</v>
      </c>
      <c r="J46" s="26">
        <v>2239626</v>
      </c>
      <c r="K46" s="26">
        <v>1541088</v>
      </c>
      <c r="L46" s="26">
        <v>1541088</v>
      </c>
      <c r="M46" s="26">
        <v>0</v>
      </c>
      <c r="N46" s="26">
        <v>0</v>
      </c>
      <c r="O46" s="26">
        <v>698538</v>
      </c>
      <c r="P46" s="26">
        <v>31.189939748868799</v>
      </c>
    </row>
    <row r="47" spans="1:16" x14ac:dyDescent="0.2">
      <c r="A47" s="10" t="s">
        <v>121</v>
      </c>
      <c r="B47" s="39" t="s">
        <v>122</v>
      </c>
      <c r="C47" s="26">
        <v>713052</v>
      </c>
      <c r="D47" s="26">
        <v>0</v>
      </c>
      <c r="E47" s="26">
        <v>0</v>
      </c>
      <c r="F47" s="26">
        <v>0</v>
      </c>
      <c r="G47" s="26">
        <v>0</v>
      </c>
      <c r="H47" s="26">
        <v>713052</v>
      </c>
      <c r="I47" s="26">
        <v>713052</v>
      </c>
      <c r="J47" s="26">
        <v>713052</v>
      </c>
      <c r="K47" s="26">
        <v>9209347</v>
      </c>
      <c r="L47" s="26">
        <v>9209347</v>
      </c>
      <c r="M47" s="26">
        <v>0</v>
      </c>
      <c r="N47" s="26">
        <v>0</v>
      </c>
      <c r="O47" s="26">
        <v>-8496295</v>
      </c>
      <c r="P47" s="26">
        <v>0</v>
      </c>
    </row>
    <row r="48" spans="1:16" x14ac:dyDescent="0.2">
      <c r="A48" s="10" t="s">
        <v>123</v>
      </c>
      <c r="B48" s="39" t="s">
        <v>124</v>
      </c>
      <c r="C48" s="26">
        <v>7824804</v>
      </c>
      <c r="D48" s="26">
        <v>0</v>
      </c>
      <c r="E48" s="26">
        <v>0</v>
      </c>
      <c r="F48" s="26">
        <v>0</v>
      </c>
      <c r="G48" s="26">
        <v>0</v>
      </c>
      <c r="H48" s="26">
        <v>7824804</v>
      </c>
      <c r="I48" s="26">
        <v>7824804</v>
      </c>
      <c r="J48" s="26">
        <v>7824804</v>
      </c>
      <c r="K48" s="26">
        <v>126705</v>
      </c>
      <c r="L48" s="26">
        <v>126705</v>
      </c>
      <c r="M48" s="26">
        <v>0</v>
      </c>
      <c r="N48" s="26">
        <v>0</v>
      </c>
      <c r="O48" s="26">
        <v>7698099</v>
      </c>
      <c r="P48" s="26">
        <v>98.380726213717296</v>
      </c>
    </row>
    <row r="49" spans="1:16" x14ac:dyDescent="0.2">
      <c r="A49" s="10" t="s">
        <v>125</v>
      </c>
      <c r="B49" s="39" t="s">
        <v>126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5118963</v>
      </c>
      <c r="L49" s="26">
        <v>5118963</v>
      </c>
      <c r="M49" s="26">
        <v>0</v>
      </c>
      <c r="N49" s="26">
        <v>0</v>
      </c>
      <c r="O49" s="26">
        <v>-5118963</v>
      </c>
      <c r="P49" s="26">
        <v>0</v>
      </c>
    </row>
    <row r="50" spans="1:16" x14ac:dyDescent="0.2">
      <c r="A50" s="10" t="s">
        <v>127</v>
      </c>
      <c r="B50" s="39" t="s">
        <v>128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663435</v>
      </c>
      <c r="L50" s="26">
        <v>663435</v>
      </c>
      <c r="M50" s="26">
        <v>0</v>
      </c>
      <c r="N50" s="26">
        <v>0</v>
      </c>
      <c r="O50" s="26">
        <v>-663435</v>
      </c>
      <c r="P50" s="26">
        <v>0</v>
      </c>
    </row>
    <row r="51" spans="1:16" x14ac:dyDescent="0.2">
      <c r="A51" s="10" t="s">
        <v>129</v>
      </c>
      <c r="B51" s="39" t="s">
        <v>130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25876</v>
      </c>
      <c r="L51" s="26">
        <v>25876</v>
      </c>
      <c r="M51" s="26">
        <v>0</v>
      </c>
      <c r="N51" s="26">
        <v>0</v>
      </c>
      <c r="O51" s="26">
        <v>-25876</v>
      </c>
      <c r="P51" s="26">
        <v>0</v>
      </c>
    </row>
    <row r="52" spans="1:16" x14ac:dyDescent="0.2">
      <c r="A52" s="10" t="s">
        <v>131</v>
      </c>
      <c r="B52" s="39" t="s">
        <v>132</v>
      </c>
      <c r="C52" s="26">
        <v>206296800</v>
      </c>
      <c r="D52" s="26">
        <v>114377408.68000001</v>
      </c>
      <c r="E52" s="26">
        <v>0</v>
      </c>
      <c r="F52" s="26">
        <v>0</v>
      </c>
      <c r="G52" s="26">
        <v>0</v>
      </c>
      <c r="H52" s="26">
        <v>320674208.68000001</v>
      </c>
      <c r="I52" s="26">
        <v>320674208.68000001</v>
      </c>
      <c r="J52" s="26">
        <v>320674208.68000001</v>
      </c>
      <c r="K52" s="26">
        <v>61907027.43</v>
      </c>
      <c r="L52" s="26">
        <v>61907027.43</v>
      </c>
      <c r="M52" s="26">
        <v>0</v>
      </c>
      <c r="N52" s="26">
        <v>0</v>
      </c>
      <c r="O52" s="26">
        <v>258767181.25</v>
      </c>
      <c r="P52" s="26">
        <v>80.694728246206807</v>
      </c>
    </row>
    <row r="53" spans="1:16" x14ac:dyDescent="0.2">
      <c r="A53" s="10" t="s">
        <v>133</v>
      </c>
      <c r="B53" s="39" t="s">
        <v>134</v>
      </c>
      <c r="C53" s="26">
        <v>206296800</v>
      </c>
      <c r="D53" s="26">
        <v>0</v>
      </c>
      <c r="E53" s="26">
        <v>0</v>
      </c>
      <c r="F53" s="26">
        <v>0</v>
      </c>
      <c r="G53" s="26">
        <v>0</v>
      </c>
      <c r="H53" s="26">
        <v>206296800</v>
      </c>
      <c r="I53" s="26">
        <v>206296800</v>
      </c>
      <c r="J53" s="26">
        <v>206296800</v>
      </c>
      <c r="K53" s="26">
        <v>61907027.43</v>
      </c>
      <c r="L53" s="26">
        <v>61907027.43</v>
      </c>
      <c r="M53" s="26">
        <v>0</v>
      </c>
      <c r="N53" s="26">
        <v>0</v>
      </c>
      <c r="O53" s="26">
        <v>144389772.56999999</v>
      </c>
      <c r="P53" s="26">
        <v>69.991280800283903</v>
      </c>
    </row>
    <row r="54" spans="1:16" x14ac:dyDescent="0.2">
      <c r="A54" s="10" t="s">
        <v>135</v>
      </c>
      <c r="B54" s="40" t="s">
        <v>136</v>
      </c>
      <c r="C54" s="26">
        <v>206296800</v>
      </c>
      <c r="D54" s="26">
        <v>0</v>
      </c>
      <c r="E54" s="26">
        <v>0</v>
      </c>
      <c r="F54" s="26">
        <v>0</v>
      </c>
      <c r="G54" s="26">
        <v>0</v>
      </c>
      <c r="H54" s="26">
        <v>206296800</v>
      </c>
      <c r="I54" s="26">
        <v>206296800</v>
      </c>
      <c r="J54" s="26">
        <v>206296800</v>
      </c>
      <c r="K54" s="26">
        <v>61907027.43</v>
      </c>
      <c r="L54" s="26">
        <v>61907027.43</v>
      </c>
      <c r="M54" s="26">
        <v>0</v>
      </c>
      <c r="N54" s="26">
        <v>0</v>
      </c>
      <c r="O54" s="26">
        <v>144389772.56999999</v>
      </c>
      <c r="P54" s="26">
        <v>69.991280800283903</v>
      </c>
    </row>
    <row r="55" spans="1:16" x14ac:dyDescent="0.2">
      <c r="A55" s="10" t="s">
        <v>137</v>
      </c>
      <c r="B55" s="40" t="s">
        <v>138</v>
      </c>
      <c r="C55" s="26">
        <v>206296800</v>
      </c>
      <c r="D55" s="26">
        <v>0</v>
      </c>
      <c r="E55" s="26">
        <v>0</v>
      </c>
      <c r="F55" s="26">
        <v>0</v>
      </c>
      <c r="G55" s="26">
        <v>0</v>
      </c>
      <c r="H55" s="26">
        <v>206296800</v>
      </c>
      <c r="I55" s="26">
        <v>206296800</v>
      </c>
      <c r="J55" s="26">
        <v>206296800</v>
      </c>
      <c r="K55" s="26">
        <v>61907027.43</v>
      </c>
      <c r="L55" s="26">
        <v>61907027.43</v>
      </c>
      <c r="M55" s="26">
        <v>0</v>
      </c>
      <c r="N55" s="26">
        <v>0</v>
      </c>
      <c r="O55" s="26">
        <v>144389772.56999999</v>
      </c>
      <c r="P55" s="26">
        <v>69.991280800283903</v>
      </c>
    </row>
    <row r="56" spans="1:16" x14ac:dyDescent="0.2">
      <c r="A56" s="10" t="s">
        <v>139</v>
      </c>
      <c r="B56" s="39" t="s">
        <v>140</v>
      </c>
      <c r="C56" s="26">
        <v>0</v>
      </c>
      <c r="D56" s="26">
        <v>114377408.68000001</v>
      </c>
      <c r="E56" s="26">
        <v>0</v>
      </c>
      <c r="F56" s="26">
        <v>0</v>
      </c>
      <c r="G56" s="26">
        <v>0</v>
      </c>
      <c r="H56" s="26">
        <v>114377408.68000001</v>
      </c>
      <c r="I56" s="26">
        <v>114377408.68000001</v>
      </c>
      <c r="J56" s="26">
        <v>114377408.68000001</v>
      </c>
      <c r="K56" s="26">
        <v>0</v>
      </c>
      <c r="L56" s="26">
        <v>0</v>
      </c>
      <c r="M56" s="26">
        <v>0</v>
      </c>
      <c r="N56" s="26">
        <v>0</v>
      </c>
      <c r="O56" s="26">
        <v>114377408.68000001</v>
      </c>
      <c r="P56" s="26">
        <v>100</v>
      </c>
    </row>
    <row r="57" spans="1:16" x14ac:dyDescent="0.2">
      <c r="A57" s="10" t="s">
        <v>141</v>
      </c>
      <c r="B57" s="40" t="s">
        <v>142</v>
      </c>
      <c r="C57" s="26">
        <v>0</v>
      </c>
      <c r="D57" s="26">
        <v>114377408.68000001</v>
      </c>
      <c r="E57" s="26">
        <v>0</v>
      </c>
      <c r="F57" s="26">
        <v>0</v>
      </c>
      <c r="G57" s="26">
        <v>0</v>
      </c>
      <c r="H57" s="26">
        <v>114377408.68000001</v>
      </c>
      <c r="I57" s="26">
        <v>114377408.68000001</v>
      </c>
      <c r="J57" s="26">
        <v>114377408.68000001</v>
      </c>
      <c r="K57" s="26">
        <v>0</v>
      </c>
      <c r="L57" s="26">
        <v>0</v>
      </c>
      <c r="M57" s="26">
        <v>0</v>
      </c>
      <c r="N57" s="26">
        <v>0</v>
      </c>
      <c r="O57" s="26">
        <v>114377408.68000001</v>
      </c>
      <c r="P57" s="26">
        <v>100</v>
      </c>
    </row>
    <row r="58" spans="1:16" x14ac:dyDescent="0.2">
      <c r="A58" s="10" t="s">
        <v>143</v>
      </c>
      <c r="B58" s="39" t="s">
        <v>144</v>
      </c>
      <c r="C58" s="26">
        <v>0</v>
      </c>
      <c r="D58" s="26">
        <v>5058665.87</v>
      </c>
      <c r="E58" s="26">
        <v>0</v>
      </c>
      <c r="F58" s="26">
        <v>0</v>
      </c>
      <c r="G58" s="26">
        <v>0</v>
      </c>
      <c r="H58" s="26">
        <v>5058665.87</v>
      </c>
      <c r="I58" s="26">
        <v>5058665.87</v>
      </c>
      <c r="J58" s="26">
        <v>5058665.87</v>
      </c>
      <c r="K58" s="26">
        <v>0</v>
      </c>
      <c r="L58" s="26">
        <v>0</v>
      </c>
      <c r="M58" s="26">
        <v>0</v>
      </c>
      <c r="N58" s="26">
        <v>0</v>
      </c>
      <c r="O58" s="26">
        <v>5058665.87</v>
      </c>
      <c r="P58" s="26">
        <v>100</v>
      </c>
    </row>
    <row r="59" spans="1:16" x14ac:dyDescent="0.2">
      <c r="A59" s="10" t="s">
        <v>145</v>
      </c>
      <c r="B59" s="39" t="s">
        <v>146</v>
      </c>
      <c r="C59" s="26">
        <v>0</v>
      </c>
      <c r="D59" s="26">
        <v>109318742.81</v>
      </c>
      <c r="E59" s="26">
        <v>0</v>
      </c>
      <c r="F59" s="26">
        <v>0</v>
      </c>
      <c r="G59" s="26">
        <v>0</v>
      </c>
      <c r="H59" s="26">
        <v>109318742.81</v>
      </c>
      <c r="I59" s="26">
        <v>109318742.81</v>
      </c>
      <c r="J59" s="26">
        <v>109318742.81</v>
      </c>
      <c r="K59" s="26">
        <v>0</v>
      </c>
      <c r="L59" s="26">
        <v>0</v>
      </c>
      <c r="M59" s="26">
        <v>0</v>
      </c>
      <c r="N59" s="26">
        <v>0</v>
      </c>
      <c r="O59" s="26">
        <v>109318742.81</v>
      </c>
      <c r="P59" s="26">
        <v>100</v>
      </c>
    </row>
    <row r="60" spans="1:16" x14ac:dyDescent="0.2">
      <c r="A60" s="10" t="s">
        <v>147</v>
      </c>
      <c r="B60" s="40" t="s">
        <v>148</v>
      </c>
      <c r="C60" s="26">
        <v>4230777351.0500002</v>
      </c>
      <c r="D60" s="26">
        <v>0</v>
      </c>
      <c r="E60" s="26">
        <v>0</v>
      </c>
      <c r="F60" s="26">
        <v>0</v>
      </c>
      <c r="G60" s="26">
        <v>0</v>
      </c>
      <c r="H60" s="26">
        <v>4230777351.0500002</v>
      </c>
      <c r="I60" s="26">
        <v>4230777351.0500002</v>
      </c>
      <c r="J60" s="26">
        <v>4230777351.0500002</v>
      </c>
      <c r="K60" s="26">
        <v>2418282985.96</v>
      </c>
      <c r="L60" s="26">
        <v>2418282985.96</v>
      </c>
      <c r="M60" s="26">
        <v>0</v>
      </c>
      <c r="N60" s="26">
        <v>0</v>
      </c>
      <c r="O60" s="26">
        <v>1812494365.0899999</v>
      </c>
      <c r="P60" s="26">
        <v>42.840693676309201</v>
      </c>
    </row>
    <row r="61" spans="1:16" x14ac:dyDescent="0.2">
      <c r="A61" s="10" t="s">
        <v>149</v>
      </c>
      <c r="B61" s="39" t="s">
        <v>150</v>
      </c>
      <c r="C61" s="26">
        <v>295296651.18000001</v>
      </c>
      <c r="D61" s="26">
        <v>0</v>
      </c>
      <c r="E61" s="26">
        <v>0</v>
      </c>
      <c r="F61" s="26">
        <v>0</v>
      </c>
      <c r="G61" s="26">
        <v>0</v>
      </c>
      <c r="H61" s="26">
        <v>295296651.18000001</v>
      </c>
      <c r="I61" s="26">
        <v>295296651.18000001</v>
      </c>
      <c r="J61" s="26">
        <v>295296651.18000001</v>
      </c>
      <c r="K61" s="26">
        <v>219472920</v>
      </c>
      <c r="L61" s="26">
        <v>219472920</v>
      </c>
      <c r="M61" s="26">
        <v>0</v>
      </c>
      <c r="N61" s="26">
        <v>0</v>
      </c>
      <c r="O61" s="26">
        <v>75823731.180000007</v>
      </c>
      <c r="P61" s="26">
        <v>25.6771388625674</v>
      </c>
    </row>
    <row r="62" spans="1:16" x14ac:dyDescent="0.2">
      <c r="A62" s="10" t="s">
        <v>151</v>
      </c>
      <c r="B62" s="39" t="s">
        <v>150</v>
      </c>
      <c r="C62" s="26">
        <v>295296651.18000001</v>
      </c>
      <c r="D62" s="26">
        <v>0</v>
      </c>
      <c r="E62" s="26">
        <v>0</v>
      </c>
      <c r="F62" s="26">
        <v>0</v>
      </c>
      <c r="G62" s="26">
        <v>0</v>
      </c>
      <c r="H62" s="26">
        <v>295296651.18000001</v>
      </c>
      <c r="I62" s="26">
        <v>295296651.18000001</v>
      </c>
      <c r="J62" s="26">
        <v>295296651.18000001</v>
      </c>
      <c r="K62" s="26">
        <v>219472920</v>
      </c>
      <c r="L62" s="26">
        <v>219472920</v>
      </c>
      <c r="M62" s="26">
        <v>0</v>
      </c>
      <c r="N62" s="26">
        <v>0</v>
      </c>
      <c r="O62" s="26">
        <v>75823731.180000007</v>
      </c>
      <c r="P62" s="26">
        <v>25.6771388625674</v>
      </c>
    </row>
    <row r="63" spans="1:16" x14ac:dyDescent="0.2">
      <c r="A63" s="10" t="s">
        <v>152</v>
      </c>
      <c r="B63" s="39" t="s">
        <v>150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6448464</v>
      </c>
      <c r="L63" s="26">
        <v>6448464</v>
      </c>
      <c r="M63" s="26">
        <v>0</v>
      </c>
      <c r="N63" s="26">
        <v>0</v>
      </c>
      <c r="O63" s="26">
        <v>-6448464</v>
      </c>
      <c r="P63" s="26">
        <v>0</v>
      </c>
    </row>
    <row r="64" spans="1:16" x14ac:dyDescent="0.2">
      <c r="A64" s="10" t="s">
        <v>153</v>
      </c>
      <c r="B64" s="39" t="s">
        <v>154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6448464</v>
      </c>
      <c r="L64" s="26">
        <v>6448464</v>
      </c>
      <c r="M64" s="26">
        <v>0</v>
      </c>
      <c r="N64" s="26">
        <v>0</v>
      </c>
      <c r="O64" s="26">
        <v>-6448464</v>
      </c>
      <c r="P64" s="26">
        <v>0</v>
      </c>
    </row>
    <row r="65" spans="1:16" x14ac:dyDescent="0.2">
      <c r="A65" s="10" t="s">
        <v>155</v>
      </c>
      <c r="B65" s="39" t="s">
        <v>156</v>
      </c>
      <c r="C65" s="26">
        <v>295296651.18000001</v>
      </c>
      <c r="D65" s="26">
        <v>0</v>
      </c>
      <c r="E65" s="26">
        <v>0</v>
      </c>
      <c r="F65" s="26">
        <v>0</v>
      </c>
      <c r="G65" s="26">
        <v>0</v>
      </c>
      <c r="H65" s="26">
        <v>295296651.18000001</v>
      </c>
      <c r="I65" s="26">
        <v>295296651.18000001</v>
      </c>
      <c r="J65" s="26">
        <v>295296651.18000001</v>
      </c>
      <c r="K65" s="26">
        <v>213024456</v>
      </c>
      <c r="L65" s="26">
        <v>213024456</v>
      </c>
      <c r="M65" s="26">
        <v>0</v>
      </c>
      <c r="N65" s="26">
        <v>0</v>
      </c>
      <c r="O65" s="26">
        <v>82272195.180000007</v>
      </c>
      <c r="P65" s="26">
        <v>27.860862915729598</v>
      </c>
    </row>
    <row r="66" spans="1:16" x14ac:dyDescent="0.2">
      <c r="A66" s="10" t="s">
        <v>157</v>
      </c>
      <c r="B66" s="39" t="s">
        <v>156</v>
      </c>
      <c r="C66" s="26">
        <v>295296651.18000001</v>
      </c>
      <c r="D66" s="26">
        <v>0</v>
      </c>
      <c r="E66" s="26">
        <v>0</v>
      </c>
      <c r="F66" s="26">
        <v>0</v>
      </c>
      <c r="G66" s="26">
        <v>0</v>
      </c>
      <c r="H66" s="26">
        <v>295296651.18000001</v>
      </c>
      <c r="I66" s="26">
        <v>295296651.18000001</v>
      </c>
      <c r="J66" s="26">
        <v>295296651.18000001</v>
      </c>
      <c r="K66" s="26">
        <v>213024456</v>
      </c>
      <c r="L66" s="26">
        <v>213024456</v>
      </c>
      <c r="M66" s="26">
        <v>0</v>
      </c>
      <c r="N66" s="26">
        <v>0</v>
      </c>
      <c r="O66" s="26">
        <v>82272195.180000007</v>
      </c>
      <c r="P66" s="26">
        <v>27.860862915729598</v>
      </c>
    </row>
    <row r="67" spans="1:16" x14ac:dyDescent="0.2">
      <c r="A67" s="10" t="s">
        <v>158</v>
      </c>
      <c r="B67" s="39" t="s">
        <v>159</v>
      </c>
      <c r="C67" s="26">
        <v>3935480699.8699999</v>
      </c>
      <c r="D67" s="26">
        <v>0</v>
      </c>
      <c r="E67" s="26">
        <v>0</v>
      </c>
      <c r="F67" s="26">
        <v>0</v>
      </c>
      <c r="G67" s="26">
        <v>0</v>
      </c>
      <c r="H67" s="26">
        <v>3935480699.8699999</v>
      </c>
      <c r="I67" s="26">
        <v>3935480699.8699999</v>
      </c>
      <c r="J67" s="26">
        <v>3935480699.8699999</v>
      </c>
      <c r="K67" s="26">
        <v>2198810065.96</v>
      </c>
      <c r="L67" s="26">
        <v>2198810065.96</v>
      </c>
      <c r="M67" s="26">
        <v>0</v>
      </c>
      <c r="N67" s="26">
        <v>0</v>
      </c>
      <c r="O67" s="26">
        <v>1736670633.9100001</v>
      </c>
      <c r="P67" s="26">
        <v>44.128551665044796</v>
      </c>
    </row>
    <row r="68" spans="1:16" x14ac:dyDescent="0.2">
      <c r="A68" s="10" t="s">
        <v>160</v>
      </c>
      <c r="B68" s="39" t="s">
        <v>161</v>
      </c>
      <c r="C68" s="26">
        <v>3935480699.8699999</v>
      </c>
      <c r="D68" s="26">
        <v>0</v>
      </c>
      <c r="E68" s="26">
        <v>0</v>
      </c>
      <c r="F68" s="26">
        <v>0</v>
      </c>
      <c r="G68" s="26">
        <v>0</v>
      </c>
      <c r="H68" s="26">
        <v>3935480699.8699999</v>
      </c>
      <c r="I68" s="26">
        <v>3935480699.8699999</v>
      </c>
      <c r="J68" s="26">
        <v>3935480699.8699999</v>
      </c>
      <c r="K68" s="26">
        <v>2198810065.96</v>
      </c>
      <c r="L68" s="26">
        <v>2198810065.96</v>
      </c>
      <c r="M68" s="26">
        <v>0</v>
      </c>
      <c r="N68" s="26">
        <v>0</v>
      </c>
      <c r="O68" s="26">
        <v>1736670633.9100001</v>
      </c>
      <c r="P68" s="26">
        <v>44.128551665044796</v>
      </c>
    </row>
    <row r="69" spans="1:16" x14ac:dyDescent="0.2">
      <c r="A69" s="10" t="s">
        <v>162</v>
      </c>
      <c r="B69" s="39" t="s">
        <v>161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321669583.95999998</v>
      </c>
      <c r="L69" s="26">
        <v>321669583.95999998</v>
      </c>
      <c r="M69" s="26">
        <v>0</v>
      </c>
      <c r="N69" s="26">
        <v>0</v>
      </c>
      <c r="O69" s="26">
        <v>-321669583.95999998</v>
      </c>
      <c r="P69" s="26">
        <v>0</v>
      </c>
    </row>
    <row r="70" spans="1:16" x14ac:dyDescent="0.2">
      <c r="A70" s="10" t="s">
        <v>163</v>
      </c>
      <c r="B70" s="39" t="s">
        <v>164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142821105.05000001</v>
      </c>
      <c r="L70" s="26">
        <v>142821105.05000001</v>
      </c>
      <c r="M70" s="26">
        <v>0</v>
      </c>
      <c r="N70" s="26">
        <v>0</v>
      </c>
      <c r="O70" s="26">
        <v>-142821105.05000001</v>
      </c>
      <c r="P70" s="26">
        <v>0</v>
      </c>
    </row>
    <row r="71" spans="1:16" x14ac:dyDescent="0.2">
      <c r="A71" s="10" t="s">
        <v>165</v>
      </c>
      <c r="B71" s="39" t="s">
        <v>88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178848478.91</v>
      </c>
      <c r="L71" s="26">
        <v>178848478.91</v>
      </c>
      <c r="M71" s="26">
        <v>0</v>
      </c>
      <c r="N71" s="26">
        <v>0</v>
      </c>
      <c r="O71" s="26">
        <v>-178848478.91</v>
      </c>
      <c r="P71" s="26">
        <v>0</v>
      </c>
    </row>
    <row r="72" spans="1:16" x14ac:dyDescent="0.2">
      <c r="A72" s="10" t="s">
        <v>166</v>
      </c>
      <c r="B72" s="39" t="s">
        <v>167</v>
      </c>
      <c r="C72" s="26">
        <v>3935480699.8699999</v>
      </c>
      <c r="D72" s="26">
        <v>0</v>
      </c>
      <c r="E72" s="26">
        <v>0</v>
      </c>
      <c r="F72" s="26">
        <v>0</v>
      </c>
      <c r="G72" s="26">
        <v>0</v>
      </c>
      <c r="H72" s="26">
        <v>3935480699.8699999</v>
      </c>
      <c r="I72" s="26">
        <v>3935480699.8699999</v>
      </c>
      <c r="J72" s="26">
        <v>3935480699.8699999</v>
      </c>
      <c r="K72" s="26">
        <v>1877140482</v>
      </c>
      <c r="L72" s="26">
        <v>1877140482</v>
      </c>
      <c r="M72" s="26">
        <v>0</v>
      </c>
      <c r="N72" s="26">
        <v>0</v>
      </c>
      <c r="O72" s="26">
        <v>2058340217.8699999</v>
      </c>
      <c r="P72" s="26">
        <v>52.302129646779704</v>
      </c>
    </row>
    <row r="73" spans="1:16" x14ac:dyDescent="0.2">
      <c r="A73" s="10" t="s">
        <v>168</v>
      </c>
      <c r="B73" s="39" t="s">
        <v>164</v>
      </c>
      <c r="C73" s="26">
        <v>1846480424.4000001</v>
      </c>
      <c r="D73" s="26">
        <v>0</v>
      </c>
      <c r="E73" s="26">
        <v>0</v>
      </c>
      <c r="F73" s="26">
        <v>0</v>
      </c>
      <c r="G73" s="26">
        <v>0</v>
      </c>
      <c r="H73" s="26">
        <v>1846480424.4000001</v>
      </c>
      <c r="I73" s="26">
        <v>1846480424.4000001</v>
      </c>
      <c r="J73" s="26">
        <v>1846480424.4000001</v>
      </c>
      <c r="K73" s="26">
        <v>854267415</v>
      </c>
      <c r="L73" s="26">
        <v>854267415</v>
      </c>
      <c r="M73" s="26">
        <v>0</v>
      </c>
      <c r="N73" s="26">
        <v>0</v>
      </c>
      <c r="O73" s="26">
        <v>992213009.39999998</v>
      </c>
      <c r="P73" s="26">
        <v>53.735365741687296</v>
      </c>
    </row>
    <row r="74" spans="1:16" x14ac:dyDescent="0.2">
      <c r="A74" s="10" t="s">
        <v>169</v>
      </c>
      <c r="B74" s="39" t="s">
        <v>88</v>
      </c>
      <c r="C74" s="26">
        <v>2089000275.47</v>
      </c>
      <c r="D74" s="26">
        <v>0</v>
      </c>
      <c r="E74" s="26">
        <v>0</v>
      </c>
      <c r="F74" s="26">
        <v>0</v>
      </c>
      <c r="G74" s="26">
        <v>0</v>
      </c>
      <c r="H74" s="26">
        <v>2089000275.47</v>
      </c>
      <c r="I74" s="26">
        <v>2089000275.47</v>
      </c>
      <c r="J74" s="26">
        <v>2089000275.47</v>
      </c>
      <c r="K74" s="26">
        <v>1022873067</v>
      </c>
      <c r="L74" s="26">
        <v>1022873067</v>
      </c>
      <c r="M74" s="26">
        <v>0</v>
      </c>
      <c r="N74" s="26">
        <v>0</v>
      </c>
      <c r="O74" s="26">
        <v>1066127208.47</v>
      </c>
      <c r="P74" s="26">
        <v>51.035283287846099</v>
      </c>
    </row>
    <row r="75" spans="1:16" x14ac:dyDescent="0.2">
      <c r="A75" s="10" t="s">
        <v>170</v>
      </c>
      <c r="B75" s="39" t="s">
        <v>171</v>
      </c>
      <c r="C75" s="26">
        <v>0</v>
      </c>
      <c r="D75" s="26">
        <v>7863693064.0699997</v>
      </c>
      <c r="E75" s="26">
        <v>0</v>
      </c>
      <c r="F75" s="26">
        <v>0</v>
      </c>
      <c r="G75" s="26">
        <v>0</v>
      </c>
      <c r="H75" s="26">
        <v>7863693064.0699997</v>
      </c>
      <c r="I75" s="26">
        <v>7863693064.0699997</v>
      </c>
      <c r="J75" s="26">
        <v>7863693064.0699997</v>
      </c>
      <c r="K75" s="26">
        <v>5818754594.6099997</v>
      </c>
      <c r="L75" s="26">
        <v>5818754594.6099997</v>
      </c>
      <c r="M75" s="26">
        <v>0</v>
      </c>
      <c r="N75" s="26">
        <v>0</v>
      </c>
      <c r="O75" s="26">
        <v>2044938469.46</v>
      </c>
      <c r="P75" s="26">
        <v>26.004810370887</v>
      </c>
    </row>
    <row r="76" spans="1:16" x14ac:dyDescent="0.2">
      <c r="A76" s="10" t="s">
        <v>172</v>
      </c>
      <c r="B76" s="39" t="s">
        <v>173</v>
      </c>
      <c r="C76" s="26">
        <v>0</v>
      </c>
      <c r="D76" s="26">
        <v>7863693064.0699997</v>
      </c>
      <c r="E76" s="26">
        <v>0</v>
      </c>
      <c r="F76" s="26">
        <v>0</v>
      </c>
      <c r="G76" s="26">
        <v>0</v>
      </c>
      <c r="H76" s="26">
        <v>7863693064.0699997</v>
      </c>
      <c r="I76" s="26">
        <v>7863693064.0699997</v>
      </c>
      <c r="J76" s="26">
        <v>7863693064.0699997</v>
      </c>
      <c r="K76" s="26">
        <v>5818754594.6099997</v>
      </c>
      <c r="L76" s="26">
        <v>5818754594.6099997</v>
      </c>
      <c r="M76" s="26">
        <v>0</v>
      </c>
      <c r="N76" s="26">
        <v>0</v>
      </c>
      <c r="O76" s="26">
        <v>2044938469.46</v>
      </c>
      <c r="P76" s="26">
        <v>26.004810370887</v>
      </c>
    </row>
    <row r="77" spans="1:16" x14ac:dyDescent="0.2">
      <c r="A77" s="10" t="s">
        <v>174</v>
      </c>
      <c r="B77" s="39" t="s">
        <v>175</v>
      </c>
      <c r="C77" s="26">
        <v>0</v>
      </c>
      <c r="D77" s="26">
        <v>3271613405.1300001</v>
      </c>
      <c r="E77" s="26">
        <v>0</v>
      </c>
      <c r="F77" s="26">
        <v>0</v>
      </c>
      <c r="G77" s="26">
        <v>0</v>
      </c>
      <c r="H77" s="26">
        <v>3271613405.1300001</v>
      </c>
      <c r="I77" s="26">
        <v>3271613405.1300001</v>
      </c>
      <c r="J77" s="26">
        <v>3271613405.1300001</v>
      </c>
      <c r="K77" s="26">
        <v>1769091774</v>
      </c>
      <c r="L77" s="26">
        <v>1769091774</v>
      </c>
      <c r="M77" s="26">
        <v>0</v>
      </c>
      <c r="N77" s="26">
        <v>0</v>
      </c>
      <c r="O77" s="26">
        <v>1502521631.1300001</v>
      </c>
      <c r="P77" s="26">
        <v>45.926014020299391</v>
      </c>
    </row>
    <row r="78" spans="1:16" x14ac:dyDescent="0.2">
      <c r="A78" s="10" t="s">
        <v>176</v>
      </c>
      <c r="B78" s="39" t="s">
        <v>177</v>
      </c>
      <c r="C78" s="26">
        <v>0</v>
      </c>
      <c r="D78" s="26">
        <v>3271613405.1300001</v>
      </c>
      <c r="E78" s="26">
        <v>0</v>
      </c>
      <c r="F78" s="26">
        <v>0</v>
      </c>
      <c r="G78" s="26">
        <v>0</v>
      </c>
      <c r="H78" s="26">
        <v>3271613405.1300001</v>
      </c>
      <c r="I78" s="26">
        <v>3271613405.1300001</v>
      </c>
      <c r="J78" s="26">
        <v>3271613405.1300001</v>
      </c>
      <c r="K78" s="26">
        <v>1769091774</v>
      </c>
      <c r="L78" s="26">
        <v>1769091774</v>
      </c>
      <c r="M78" s="26">
        <v>0</v>
      </c>
      <c r="N78" s="26">
        <v>0</v>
      </c>
      <c r="O78" s="26">
        <v>1502521631.1300001</v>
      </c>
      <c r="P78" s="26">
        <v>45.926014020299391</v>
      </c>
    </row>
    <row r="79" spans="1:16" x14ac:dyDescent="0.2">
      <c r="A79" s="10" t="s">
        <v>178</v>
      </c>
      <c r="B79" s="39" t="s">
        <v>179</v>
      </c>
      <c r="C79" s="26">
        <v>0</v>
      </c>
      <c r="D79" s="26">
        <v>344941334.13</v>
      </c>
      <c r="E79" s="26">
        <v>0</v>
      </c>
      <c r="F79" s="26">
        <v>0</v>
      </c>
      <c r="G79" s="26">
        <v>0</v>
      </c>
      <c r="H79" s="26">
        <v>344941334.13</v>
      </c>
      <c r="I79" s="26">
        <v>344941334.13</v>
      </c>
      <c r="J79" s="26">
        <v>344941334.13</v>
      </c>
      <c r="K79" s="26">
        <v>245000000</v>
      </c>
      <c r="L79" s="26">
        <v>245000000</v>
      </c>
      <c r="M79" s="26">
        <v>0</v>
      </c>
      <c r="N79" s="26">
        <v>0</v>
      </c>
      <c r="O79" s="26">
        <v>99941334.129999995</v>
      </c>
      <c r="P79" s="26">
        <v>28.9734294621631</v>
      </c>
    </row>
    <row r="80" spans="1:16" x14ac:dyDescent="0.2">
      <c r="A80" s="10" t="s">
        <v>180</v>
      </c>
      <c r="B80" s="39" t="s">
        <v>181</v>
      </c>
      <c r="C80" s="26">
        <v>0</v>
      </c>
      <c r="D80" s="26">
        <v>2926672071</v>
      </c>
      <c r="E80" s="26">
        <v>0</v>
      </c>
      <c r="F80" s="26">
        <v>0</v>
      </c>
      <c r="G80" s="26">
        <v>0</v>
      </c>
      <c r="H80" s="26">
        <v>2926672071</v>
      </c>
      <c r="I80" s="26">
        <v>2926672071</v>
      </c>
      <c r="J80" s="26">
        <v>2926672071</v>
      </c>
      <c r="K80" s="26">
        <v>1524091774</v>
      </c>
      <c r="L80" s="26">
        <v>1524091774</v>
      </c>
      <c r="M80" s="26">
        <v>0</v>
      </c>
      <c r="N80" s="26">
        <v>0</v>
      </c>
      <c r="O80" s="26">
        <v>1402580297</v>
      </c>
      <c r="P80" s="26">
        <v>47.9240674381657</v>
      </c>
    </row>
    <row r="81" spans="1:16" x14ac:dyDescent="0.2">
      <c r="A81" s="10" t="s">
        <v>182</v>
      </c>
      <c r="B81" s="39" t="s">
        <v>183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</row>
    <row r="82" spans="1:16" x14ac:dyDescent="0.2">
      <c r="A82" s="10" t="s">
        <v>184</v>
      </c>
      <c r="B82" s="39" t="s">
        <v>185</v>
      </c>
      <c r="C82" s="26">
        <v>0</v>
      </c>
      <c r="D82" s="26">
        <v>114049015.61</v>
      </c>
      <c r="E82" s="26">
        <v>0</v>
      </c>
      <c r="F82" s="26">
        <v>0</v>
      </c>
      <c r="G82" s="26">
        <v>0</v>
      </c>
      <c r="H82" s="26">
        <v>114049015.61</v>
      </c>
      <c r="I82" s="26">
        <v>114049015.61</v>
      </c>
      <c r="J82" s="26">
        <v>114049015.61</v>
      </c>
      <c r="K82" s="26">
        <v>114715867.61</v>
      </c>
      <c r="L82" s="26">
        <v>114715867.61</v>
      </c>
      <c r="M82" s="26">
        <v>0</v>
      </c>
      <c r="N82" s="26">
        <v>0</v>
      </c>
      <c r="O82" s="26">
        <v>-666852</v>
      </c>
      <c r="P82" s="26">
        <v>0</v>
      </c>
    </row>
    <row r="83" spans="1:16" x14ac:dyDescent="0.2">
      <c r="A83" s="10" t="s">
        <v>186</v>
      </c>
      <c r="B83" s="39" t="s">
        <v>187</v>
      </c>
      <c r="C83" s="26">
        <v>0</v>
      </c>
      <c r="D83" s="26">
        <v>114049015.61</v>
      </c>
      <c r="E83" s="26">
        <v>0</v>
      </c>
      <c r="F83" s="26">
        <v>0</v>
      </c>
      <c r="G83" s="26">
        <v>0</v>
      </c>
      <c r="H83" s="26">
        <v>114049015.61</v>
      </c>
      <c r="I83" s="26">
        <v>114049015.61</v>
      </c>
      <c r="J83" s="26">
        <v>114049015.61</v>
      </c>
      <c r="K83" s="26">
        <v>114715867.61</v>
      </c>
      <c r="L83" s="26">
        <v>114715867.61</v>
      </c>
      <c r="M83" s="26">
        <v>0</v>
      </c>
      <c r="N83" s="26">
        <v>0</v>
      </c>
      <c r="O83" s="26">
        <v>-666852</v>
      </c>
      <c r="P83" s="26">
        <v>0</v>
      </c>
    </row>
    <row r="84" spans="1:16" x14ac:dyDescent="0.2">
      <c r="A84" s="10" t="s">
        <v>188</v>
      </c>
      <c r="B84" s="39" t="s">
        <v>189</v>
      </c>
      <c r="C84" s="26">
        <v>0</v>
      </c>
      <c r="D84" s="26">
        <v>69713593.609999999</v>
      </c>
      <c r="E84" s="26">
        <v>0</v>
      </c>
      <c r="F84" s="26">
        <v>0</v>
      </c>
      <c r="G84" s="26">
        <v>0</v>
      </c>
      <c r="H84" s="26">
        <v>69713593.609999999</v>
      </c>
      <c r="I84" s="26">
        <v>69713593.609999999</v>
      </c>
      <c r="J84" s="26">
        <v>69713593.609999999</v>
      </c>
      <c r="K84" s="26">
        <v>69715867.609999999</v>
      </c>
      <c r="L84" s="26">
        <v>69715867.609999999</v>
      </c>
      <c r="M84" s="26">
        <v>0</v>
      </c>
      <c r="N84" s="26">
        <v>0</v>
      </c>
      <c r="O84" s="26">
        <v>-2274</v>
      </c>
      <c r="P84" s="26">
        <v>0</v>
      </c>
    </row>
    <row r="85" spans="1:16" x14ac:dyDescent="0.2">
      <c r="A85" s="10" t="s">
        <v>190</v>
      </c>
      <c r="B85" s="39" t="s">
        <v>191</v>
      </c>
      <c r="C85" s="26">
        <v>0</v>
      </c>
      <c r="D85" s="26">
        <v>44335422</v>
      </c>
      <c r="E85" s="26">
        <v>0</v>
      </c>
      <c r="F85" s="26">
        <v>0</v>
      </c>
      <c r="G85" s="26">
        <v>0</v>
      </c>
      <c r="H85" s="26">
        <v>44335422</v>
      </c>
      <c r="I85" s="26">
        <v>44335422</v>
      </c>
      <c r="J85" s="26">
        <v>44335422</v>
      </c>
      <c r="K85" s="26">
        <v>45000000</v>
      </c>
      <c r="L85" s="26">
        <v>45000000</v>
      </c>
      <c r="M85" s="26">
        <v>0</v>
      </c>
      <c r="N85" s="26">
        <v>0</v>
      </c>
      <c r="O85" s="26">
        <v>-664578</v>
      </c>
      <c r="P85" s="26">
        <v>0</v>
      </c>
    </row>
    <row r="86" spans="1:16" x14ac:dyDescent="0.2">
      <c r="A86" s="10" t="s">
        <v>192</v>
      </c>
      <c r="B86" s="40" t="s">
        <v>193</v>
      </c>
      <c r="C86" s="26">
        <v>0</v>
      </c>
      <c r="D86" s="26">
        <v>2008217571.46</v>
      </c>
      <c r="E86" s="26">
        <v>0</v>
      </c>
      <c r="F86" s="26">
        <v>0</v>
      </c>
      <c r="G86" s="26">
        <v>0</v>
      </c>
      <c r="H86" s="26">
        <v>2008217571.46</v>
      </c>
      <c r="I86" s="26">
        <v>2008217571.46</v>
      </c>
      <c r="J86" s="26">
        <v>2008217571.46</v>
      </c>
      <c r="K86" s="26">
        <v>1644871413.4400001</v>
      </c>
      <c r="L86" s="26">
        <v>1644871413.4400001</v>
      </c>
      <c r="M86" s="26">
        <v>0</v>
      </c>
      <c r="N86" s="26">
        <v>0</v>
      </c>
      <c r="O86" s="26">
        <v>363346158.01999998</v>
      </c>
      <c r="P86" s="26">
        <v>18.092967773200098</v>
      </c>
    </row>
    <row r="87" spans="1:16" x14ac:dyDescent="0.2">
      <c r="A87" s="10" t="s">
        <v>194</v>
      </c>
      <c r="B87" s="39" t="s">
        <v>187</v>
      </c>
      <c r="C87" s="26">
        <v>0</v>
      </c>
      <c r="D87" s="26">
        <v>2008217571.46</v>
      </c>
      <c r="E87" s="26">
        <v>0</v>
      </c>
      <c r="F87" s="26">
        <v>0</v>
      </c>
      <c r="G87" s="26">
        <v>0</v>
      </c>
      <c r="H87" s="26">
        <v>2008217571.46</v>
      </c>
      <c r="I87" s="26">
        <v>2008217571.46</v>
      </c>
      <c r="J87" s="26">
        <v>2008217571.46</v>
      </c>
      <c r="K87" s="26">
        <v>1644871413.4400001</v>
      </c>
      <c r="L87" s="26">
        <v>1644871413.4400001</v>
      </c>
      <c r="M87" s="26">
        <v>0</v>
      </c>
      <c r="N87" s="26">
        <v>0</v>
      </c>
      <c r="O87" s="26">
        <v>363346158.01999998</v>
      </c>
      <c r="P87" s="26">
        <v>18.092967773200098</v>
      </c>
    </row>
    <row r="88" spans="1:16" x14ac:dyDescent="0.2">
      <c r="A88" s="10" t="s">
        <v>195</v>
      </c>
      <c r="B88" s="39" t="s">
        <v>196</v>
      </c>
      <c r="C88" s="26">
        <v>0</v>
      </c>
      <c r="D88" s="26">
        <v>1691039585.3599999</v>
      </c>
      <c r="E88" s="26">
        <v>0</v>
      </c>
      <c r="F88" s="26">
        <v>0</v>
      </c>
      <c r="G88" s="26">
        <v>0</v>
      </c>
      <c r="H88" s="26">
        <v>1691039585.3599999</v>
      </c>
      <c r="I88" s="26">
        <v>1691039585.3599999</v>
      </c>
      <c r="J88" s="26">
        <v>1691039585.3599999</v>
      </c>
      <c r="K88" s="26">
        <v>1358264727.2</v>
      </c>
      <c r="L88" s="26">
        <v>1358264727.2</v>
      </c>
      <c r="M88" s="26">
        <v>0</v>
      </c>
      <c r="N88" s="26">
        <v>0</v>
      </c>
      <c r="O88" s="26">
        <v>332774858.16000003</v>
      </c>
      <c r="P88" s="26">
        <v>19.678714859247798</v>
      </c>
    </row>
    <row r="89" spans="1:16" x14ac:dyDescent="0.2">
      <c r="A89" s="10" t="s">
        <v>197</v>
      </c>
      <c r="B89" s="39" t="s">
        <v>198</v>
      </c>
      <c r="C89" s="26">
        <v>0</v>
      </c>
      <c r="D89" s="26">
        <v>317177986.10000002</v>
      </c>
      <c r="E89" s="26">
        <v>0</v>
      </c>
      <c r="F89" s="26">
        <v>0</v>
      </c>
      <c r="G89" s="26">
        <v>0</v>
      </c>
      <c r="H89" s="26">
        <v>317177986.10000002</v>
      </c>
      <c r="I89" s="26">
        <v>317177986.10000002</v>
      </c>
      <c r="J89" s="26">
        <v>317177986.10000002</v>
      </c>
      <c r="K89" s="26">
        <v>286606686.24000001</v>
      </c>
      <c r="L89" s="26">
        <v>286606686.24000001</v>
      </c>
      <c r="M89" s="26">
        <v>0</v>
      </c>
      <c r="N89" s="26">
        <v>0</v>
      </c>
      <c r="O89" s="26">
        <v>30571299.859999999</v>
      </c>
      <c r="P89" s="26">
        <v>9.6385314239183906</v>
      </c>
    </row>
    <row r="90" spans="1:16" x14ac:dyDescent="0.2">
      <c r="A90" s="10" t="s">
        <v>199</v>
      </c>
      <c r="B90" s="39" t="s">
        <v>200</v>
      </c>
      <c r="C90" s="26">
        <v>0</v>
      </c>
      <c r="D90" s="26">
        <v>1028323653.87</v>
      </c>
      <c r="E90" s="26">
        <v>0</v>
      </c>
      <c r="F90" s="26">
        <v>0</v>
      </c>
      <c r="G90" s="26">
        <v>0</v>
      </c>
      <c r="H90" s="26">
        <v>1028323653.87</v>
      </c>
      <c r="I90" s="26">
        <v>1028323653.87</v>
      </c>
      <c r="J90" s="26">
        <v>1028323653.87</v>
      </c>
      <c r="K90" s="26">
        <v>1029661792.5599999</v>
      </c>
      <c r="L90" s="26">
        <v>1029661792.5599999</v>
      </c>
      <c r="M90" s="26">
        <v>0</v>
      </c>
      <c r="N90" s="26">
        <v>0</v>
      </c>
      <c r="O90" s="26">
        <v>-1338138.69</v>
      </c>
      <c r="P90" s="26">
        <v>0</v>
      </c>
    </row>
    <row r="91" spans="1:16" x14ac:dyDescent="0.2">
      <c r="A91" s="10" t="s">
        <v>201</v>
      </c>
      <c r="B91" s="39" t="s">
        <v>187</v>
      </c>
      <c r="C91" s="26">
        <v>0</v>
      </c>
      <c r="D91" s="26">
        <v>1028323653.87</v>
      </c>
      <c r="E91" s="26">
        <v>0</v>
      </c>
      <c r="F91" s="26">
        <v>0</v>
      </c>
      <c r="G91" s="26">
        <v>0</v>
      </c>
      <c r="H91" s="26">
        <v>1028323653.87</v>
      </c>
      <c r="I91" s="26">
        <v>1028323653.87</v>
      </c>
      <c r="J91" s="26">
        <v>1028323653.87</v>
      </c>
      <c r="K91" s="26">
        <v>1029661792.5599999</v>
      </c>
      <c r="L91" s="26">
        <v>1029661792.5599999</v>
      </c>
      <c r="M91" s="26">
        <v>0</v>
      </c>
      <c r="N91" s="26">
        <v>0</v>
      </c>
      <c r="O91" s="26">
        <v>-1338138.69</v>
      </c>
      <c r="P91" s="26">
        <v>0</v>
      </c>
    </row>
    <row r="92" spans="1:16" x14ac:dyDescent="0.2">
      <c r="A92" s="10" t="s">
        <v>202</v>
      </c>
      <c r="B92" s="39" t="s">
        <v>203</v>
      </c>
      <c r="C92" s="26">
        <v>0</v>
      </c>
      <c r="D92" s="26">
        <v>1028323653.87</v>
      </c>
      <c r="E92" s="26">
        <v>0</v>
      </c>
      <c r="F92" s="26">
        <v>0</v>
      </c>
      <c r="G92" s="26">
        <v>0</v>
      </c>
      <c r="H92" s="26">
        <v>1028323653.87</v>
      </c>
      <c r="I92" s="26">
        <v>1028323653.87</v>
      </c>
      <c r="J92" s="26">
        <v>1028323653.87</v>
      </c>
      <c r="K92" s="26">
        <v>1029661792.5599999</v>
      </c>
      <c r="L92" s="26">
        <v>1029661792.5599999</v>
      </c>
      <c r="M92" s="26">
        <v>0</v>
      </c>
      <c r="N92" s="26">
        <v>0</v>
      </c>
      <c r="O92" s="26">
        <v>-1338138.69</v>
      </c>
      <c r="P92" s="26">
        <v>0</v>
      </c>
    </row>
    <row r="93" spans="1:16" x14ac:dyDescent="0.2">
      <c r="A93" s="10" t="s">
        <v>204</v>
      </c>
      <c r="B93" s="39" t="s">
        <v>205</v>
      </c>
      <c r="C93" s="26">
        <v>0</v>
      </c>
      <c r="D93" s="26">
        <v>298728007</v>
      </c>
      <c r="E93" s="26">
        <v>0</v>
      </c>
      <c r="F93" s="26">
        <v>0</v>
      </c>
      <c r="G93" s="26">
        <v>0</v>
      </c>
      <c r="H93" s="26">
        <v>298728007</v>
      </c>
      <c r="I93" s="26">
        <v>298728007</v>
      </c>
      <c r="J93" s="26">
        <v>298728007</v>
      </c>
      <c r="K93" s="26">
        <v>159364279</v>
      </c>
      <c r="L93" s="26">
        <v>159364279</v>
      </c>
      <c r="M93" s="26">
        <v>0</v>
      </c>
      <c r="N93" s="26">
        <v>0</v>
      </c>
      <c r="O93" s="26">
        <v>139363728</v>
      </c>
      <c r="P93" s="26">
        <v>46.652381006913799</v>
      </c>
    </row>
    <row r="94" spans="1:16" x14ac:dyDescent="0.2">
      <c r="A94" s="10" t="s">
        <v>206</v>
      </c>
      <c r="B94" s="39" t="s">
        <v>187</v>
      </c>
      <c r="C94" s="26">
        <v>0</v>
      </c>
      <c r="D94" s="26">
        <v>298728007</v>
      </c>
      <c r="E94" s="26">
        <v>0</v>
      </c>
      <c r="F94" s="26">
        <v>0</v>
      </c>
      <c r="G94" s="26">
        <v>0</v>
      </c>
      <c r="H94" s="26">
        <v>298728007</v>
      </c>
      <c r="I94" s="26">
        <v>298728007</v>
      </c>
      <c r="J94" s="26">
        <v>298728007</v>
      </c>
      <c r="K94" s="26">
        <v>159364279</v>
      </c>
      <c r="L94" s="26">
        <v>159364279</v>
      </c>
      <c r="M94" s="26">
        <v>0</v>
      </c>
      <c r="N94" s="26">
        <v>0</v>
      </c>
      <c r="O94" s="26">
        <v>139363728</v>
      </c>
      <c r="P94" s="26">
        <v>46.652381006913799</v>
      </c>
    </row>
    <row r="95" spans="1:16" x14ac:dyDescent="0.2">
      <c r="A95" s="10" t="s">
        <v>207</v>
      </c>
      <c r="B95" s="39" t="s">
        <v>208</v>
      </c>
      <c r="C95" s="26">
        <v>0</v>
      </c>
      <c r="D95" s="26">
        <v>20000000</v>
      </c>
      <c r="E95" s="26">
        <v>0</v>
      </c>
      <c r="F95" s="26">
        <v>0</v>
      </c>
      <c r="G95" s="26">
        <v>0</v>
      </c>
      <c r="H95" s="26">
        <v>20000000</v>
      </c>
      <c r="I95" s="26">
        <v>20000000</v>
      </c>
      <c r="J95" s="26">
        <v>20000000</v>
      </c>
      <c r="K95" s="26">
        <v>20000276</v>
      </c>
      <c r="L95" s="26">
        <v>20000276</v>
      </c>
      <c r="M95" s="26">
        <v>0</v>
      </c>
      <c r="N95" s="26">
        <v>0</v>
      </c>
      <c r="O95" s="26">
        <v>-276</v>
      </c>
      <c r="P95" s="26">
        <v>0</v>
      </c>
    </row>
    <row r="96" spans="1:16" x14ac:dyDescent="0.2">
      <c r="A96" s="10" t="s">
        <v>209</v>
      </c>
      <c r="B96" s="39" t="s">
        <v>210</v>
      </c>
      <c r="C96" s="26">
        <v>0</v>
      </c>
      <c r="D96" s="26">
        <v>278728007</v>
      </c>
      <c r="E96" s="26">
        <v>0</v>
      </c>
      <c r="F96" s="26">
        <v>0</v>
      </c>
      <c r="G96" s="26">
        <v>0</v>
      </c>
      <c r="H96" s="26">
        <v>278728007</v>
      </c>
      <c r="I96" s="26">
        <v>278728007</v>
      </c>
      <c r="J96" s="26">
        <v>278728007</v>
      </c>
      <c r="K96" s="26">
        <v>139364003</v>
      </c>
      <c r="L96" s="26">
        <v>139364003</v>
      </c>
      <c r="M96" s="26">
        <v>0</v>
      </c>
      <c r="N96" s="26">
        <v>0</v>
      </c>
      <c r="O96" s="26">
        <v>139364004</v>
      </c>
      <c r="P96" s="26">
        <v>50.000000179386397</v>
      </c>
    </row>
    <row r="97" spans="1:16" x14ac:dyDescent="0.2">
      <c r="A97" s="10" t="s">
        <v>211</v>
      </c>
      <c r="B97" s="39" t="s">
        <v>212</v>
      </c>
      <c r="C97" s="26">
        <v>0</v>
      </c>
      <c r="D97" s="26">
        <v>250000000</v>
      </c>
      <c r="E97" s="26">
        <v>0</v>
      </c>
      <c r="F97" s="26">
        <v>0</v>
      </c>
      <c r="G97" s="26">
        <v>0</v>
      </c>
      <c r="H97" s="26">
        <v>250000000</v>
      </c>
      <c r="I97" s="26">
        <v>250000000</v>
      </c>
      <c r="J97" s="26">
        <v>250000000</v>
      </c>
      <c r="K97" s="26">
        <v>250000000</v>
      </c>
      <c r="L97" s="26">
        <v>250000000</v>
      </c>
      <c r="M97" s="26">
        <v>0</v>
      </c>
      <c r="N97" s="26">
        <v>0</v>
      </c>
      <c r="O97" s="26">
        <v>0</v>
      </c>
      <c r="P97" s="26">
        <v>0</v>
      </c>
    </row>
    <row r="98" spans="1:16" x14ac:dyDescent="0.2">
      <c r="A98" s="10" t="s">
        <v>213</v>
      </c>
      <c r="B98" s="39" t="s">
        <v>187</v>
      </c>
      <c r="C98" s="26">
        <v>0</v>
      </c>
      <c r="D98" s="26">
        <v>250000000</v>
      </c>
      <c r="E98" s="26">
        <v>0</v>
      </c>
      <c r="F98" s="26">
        <v>0</v>
      </c>
      <c r="G98" s="26">
        <v>0</v>
      </c>
      <c r="H98" s="26">
        <v>250000000</v>
      </c>
      <c r="I98" s="26">
        <v>250000000</v>
      </c>
      <c r="J98" s="26">
        <v>250000000</v>
      </c>
      <c r="K98" s="26">
        <v>250000000</v>
      </c>
      <c r="L98" s="26">
        <v>250000000</v>
      </c>
      <c r="M98" s="26">
        <v>0</v>
      </c>
      <c r="N98" s="26">
        <v>0</v>
      </c>
      <c r="O98" s="26">
        <v>0</v>
      </c>
      <c r="P98" s="26">
        <v>0</v>
      </c>
    </row>
    <row r="99" spans="1:16" x14ac:dyDescent="0.2">
      <c r="A99" s="10" t="s">
        <v>214</v>
      </c>
      <c r="B99" s="39" t="s">
        <v>215</v>
      </c>
      <c r="C99" s="26">
        <v>0</v>
      </c>
      <c r="D99" s="26">
        <v>250000000</v>
      </c>
      <c r="E99" s="26">
        <v>0</v>
      </c>
      <c r="F99" s="26">
        <v>0</v>
      </c>
      <c r="G99" s="26">
        <v>0</v>
      </c>
      <c r="H99" s="26">
        <v>250000000</v>
      </c>
      <c r="I99" s="26">
        <v>250000000</v>
      </c>
      <c r="J99" s="26">
        <v>250000000</v>
      </c>
      <c r="K99" s="26">
        <v>250000000</v>
      </c>
      <c r="L99" s="26">
        <v>250000000</v>
      </c>
      <c r="M99" s="26">
        <v>0</v>
      </c>
      <c r="N99" s="26">
        <v>0</v>
      </c>
      <c r="O99" s="26">
        <v>0</v>
      </c>
      <c r="P99" s="26">
        <v>0</v>
      </c>
    </row>
    <row r="100" spans="1:16" x14ac:dyDescent="0.2">
      <c r="A100" s="10" t="s">
        <v>216</v>
      </c>
      <c r="B100" s="40" t="s">
        <v>217</v>
      </c>
      <c r="C100" s="26">
        <v>0</v>
      </c>
      <c r="D100" s="26">
        <v>460000000</v>
      </c>
      <c r="E100" s="26">
        <v>0</v>
      </c>
      <c r="F100" s="26">
        <v>0</v>
      </c>
      <c r="G100" s="26">
        <v>0</v>
      </c>
      <c r="H100" s="26">
        <v>460000000</v>
      </c>
      <c r="I100" s="26">
        <v>460000000</v>
      </c>
      <c r="J100" s="26">
        <v>460000000</v>
      </c>
      <c r="K100" s="26">
        <v>460000000</v>
      </c>
      <c r="L100" s="26">
        <v>460000000</v>
      </c>
      <c r="M100" s="26">
        <v>0</v>
      </c>
      <c r="N100" s="26">
        <v>0</v>
      </c>
      <c r="O100" s="26">
        <v>0</v>
      </c>
      <c r="P100" s="26">
        <v>0</v>
      </c>
    </row>
    <row r="101" spans="1:16" x14ac:dyDescent="0.2">
      <c r="A101" s="10" t="s">
        <v>218</v>
      </c>
      <c r="B101" s="39" t="s">
        <v>187</v>
      </c>
      <c r="C101" s="26">
        <v>0</v>
      </c>
      <c r="D101" s="26">
        <v>460000000</v>
      </c>
      <c r="E101" s="26">
        <v>0</v>
      </c>
      <c r="F101" s="26">
        <v>0</v>
      </c>
      <c r="G101" s="26">
        <v>0</v>
      </c>
      <c r="H101" s="26">
        <v>460000000</v>
      </c>
      <c r="I101" s="26">
        <v>460000000</v>
      </c>
      <c r="J101" s="26">
        <v>460000000</v>
      </c>
      <c r="K101" s="26">
        <v>460000000</v>
      </c>
      <c r="L101" s="26">
        <v>460000000</v>
      </c>
      <c r="M101" s="26">
        <v>0</v>
      </c>
      <c r="N101" s="26">
        <v>0</v>
      </c>
      <c r="O101" s="26">
        <v>0</v>
      </c>
      <c r="P101" s="26">
        <v>0</v>
      </c>
    </row>
    <row r="102" spans="1:16" x14ac:dyDescent="0.2">
      <c r="A102" s="10" t="s">
        <v>219</v>
      </c>
      <c r="B102" s="39" t="s">
        <v>220</v>
      </c>
      <c r="C102" s="26">
        <v>0</v>
      </c>
      <c r="D102" s="26">
        <v>460000000</v>
      </c>
      <c r="E102" s="26">
        <v>0</v>
      </c>
      <c r="F102" s="26">
        <v>0</v>
      </c>
      <c r="G102" s="26">
        <v>0</v>
      </c>
      <c r="H102" s="26">
        <v>460000000</v>
      </c>
      <c r="I102" s="26">
        <v>460000000</v>
      </c>
      <c r="J102" s="26">
        <v>460000000</v>
      </c>
      <c r="K102" s="26">
        <v>460000000</v>
      </c>
      <c r="L102" s="26">
        <v>460000000</v>
      </c>
      <c r="M102" s="26">
        <v>0</v>
      </c>
      <c r="N102" s="26">
        <v>0</v>
      </c>
      <c r="O102" s="26">
        <v>0</v>
      </c>
      <c r="P102" s="26">
        <v>0</v>
      </c>
    </row>
    <row r="103" spans="1:16" x14ac:dyDescent="0.2">
      <c r="A103" s="10" t="s">
        <v>221</v>
      </c>
      <c r="B103" s="39" t="s">
        <v>222</v>
      </c>
      <c r="C103" s="26">
        <v>0</v>
      </c>
      <c r="D103" s="26">
        <v>432761411</v>
      </c>
      <c r="E103" s="26">
        <v>0</v>
      </c>
      <c r="F103" s="26">
        <v>0</v>
      </c>
      <c r="G103" s="26">
        <v>0</v>
      </c>
      <c r="H103" s="26">
        <v>432761411</v>
      </c>
      <c r="I103" s="26">
        <v>432761411</v>
      </c>
      <c r="J103" s="26">
        <v>432761411</v>
      </c>
      <c r="K103" s="26">
        <v>391049468</v>
      </c>
      <c r="L103" s="26">
        <v>391049468</v>
      </c>
      <c r="M103" s="26">
        <v>0</v>
      </c>
      <c r="N103" s="26">
        <v>0</v>
      </c>
      <c r="O103" s="26">
        <v>41711943</v>
      </c>
      <c r="P103" s="26">
        <v>9.6385541639709587</v>
      </c>
    </row>
    <row r="104" spans="1:16" x14ac:dyDescent="0.2">
      <c r="A104" s="10" t="s">
        <v>223</v>
      </c>
      <c r="B104" s="39" t="s">
        <v>187</v>
      </c>
      <c r="C104" s="26">
        <v>0</v>
      </c>
      <c r="D104" s="26">
        <v>432761411</v>
      </c>
      <c r="E104" s="26">
        <v>0</v>
      </c>
      <c r="F104" s="26">
        <v>0</v>
      </c>
      <c r="G104" s="26">
        <v>0</v>
      </c>
      <c r="H104" s="26">
        <v>432761411</v>
      </c>
      <c r="I104" s="26">
        <v>432761411</v>
      </c>
      <c r="J104" s="26">
        <v>432761411</v>
      </c>
      <c r="K104" s="26">
        <v>391049468</v>
      </c>
      <c r="L104" s="26">
        <v>391049468</v>
      </c>
      <c r="M104" s="26">
        <v>0</v>
      </c>
      <c r="N104" s="26">
        <v>0</v>
      </c>
      <c r="O104" s="26">
        <v>41711943</v>
      </c>
      <c r="P104" s="26">
        <v>9.6385541639709587</v>
      </c>
    </row>
    <row r="105" spans="1:16" x14ac:dyDescent="0.2">
      <c r="A105" s="10" t="s">
        <v>224</v>
      </c>
      <c r="B105" s="39" t="s">
        <v>225</v>
      </c>
      <c r="C105" s="26">
        <v>0</v>
      </c>
      <c r="D105" s="26">
        <v>432761411</v>
      </c>
      <c r="E105" s="26">
        <v>0</v>
      </c>
      <c r="F105" s="26">
        <v>0</v>
      </c>
      <c r="G105" s="26">
        <v>0</v>
      </c>
      <c r="H105" s="26">
        <v>432761411</v>
      </c>
      <c r="I105" s="26">
        <v>432761411</v>
      </c>
      <c r="J105" s="26">
        <v>432761411</v>
      </c>
      <c r="K105" s="26">
        <v>391049468</v>
      </c>
      <c r="L105" s="26">
        <v>391049468</v>
      </c>
      <c r="M105" s="26">
        <v>0</v>
      </c>
      <c r="N105" s="26">
        <v>0</v>
      </c>
      <c r="O105" s="26">
        <v>41711943</v>
      </c>
      <c r="P105" s="26">
        <v>9.6385541639709587</v>
      </c>
    </row>
    <row r="106" spans="1:16" x14ac:dyDescent="0.2">
      <c r="A106" s="10" t="s">
        <v>226</v>
      </c>
      <c r="B106" s="39" t="s">
        <v>227</v>
      </c>
      <c r="C106" s="26">
        <v>0</v>
      </c>
      <c r="D106" s="26">
        <v>166399.17000000001</v>
      </c>
      <c r="E106" s="26">
        <v>0</v>
      </c>
      <c r="F106" s="26">
        <v>0</v>
      </c>
      <c r="G106" s="26">
        <v>0</v>
      </c>
      <c r="H106" s="26">
        <v>166399.17000000001</v>
      </c>
      <c r="I106" s="26">
        <v>166399.17000000001</v>
      </c>
      <c r="J106" s="26">
        <v>166399.17000000001</v>
      </c>
      <c r="K106" s="26">
        <v>671622.17</v>
      </c>
      <c r="L106" s="26">
        <v>671622.17</v>
      </c>
      <c r="M106" s="26">
        <v>0</v>
      </c>
      <c r="N106" s="26">
        <v>0</v>
      </c>
      <c r="O106" s="26">
        <v>-505223</v>
      </c>
      <c r="P106" s="26">
        <v>0</v>
      </c>
    </row>
    <row r="107" spans="1:16" x14ac:dyDescent="0.2">
      <c r="A107" s="10" t="s">
        <v>228</v>
      </c>
      <c r="B107" s="39" t="s">
        <v>229</v>
      </c>
      <c r="C107" s="26">
        <v>0</v>
      </c>
      <c r="D107" s="26">
        <v>166399.17000000001</v>
      </c>
      <c r="E107" s="26">
        <v>0</v>
      </c>
      <c r="F107" s="26">
        <v>0</v>
      </c>
      <c r="G107" s="26">
        <v>0</v>
      </c>
      <c r="H107" s="26">
        <v>166399.17000000001</v>
      </c>
      <c r="I107" s="26">
        <v>166399.17000000001</v>
      </c>
      <c r="J107" s="26">
        <v>166399.17000000001</v>
      </c>
      <c r="K107" s="26">
        <v>671622.17</v>
      </c>
      <c r="L107" s="26">
        <v>671622.17</v>
      </c>
      <c r="M107" s="26">
        <v>0</v>
      </c>
      <c r="N107" s="26">
        <v>0</v>
      </c>
      <c r="O107" s="26">
        <v>-505223</v>
      </c>
      <c r="P107" s="26">
        <v>0</v>
      </c>
    </row>
    <row r="108" spans="1:16" x14ac:dyDescent="0.2">
      <c r="A108" s="10" t="s">
        <v>230</v>
      </c>
      <c r="B108" s="39" t="s">
        <v>231</v>
      </c>
      <c r="C108" s="26">
        <v>0</v>
      </c>
      <c r="D108" s="26">
        <v>166399.17000000001</v>
      </c>
      <c r="E108" s="26">
        <v>0</v>
      </c>
      <c r="F108" s="26">
        <v>0</v>
      </c>
      <c r="G108" s="26">
        <v>0</v>
      </c>
      <c r="H108" s="26">
        <v>166399.17000000001</v>
      </c>
      <c r="I108" s="26">
        <v>166399.17000000001</v>
      </c>
      <c r="J108" s="26">
        <v>166399.17000000001</v>
      </c>
      <c r="K108" s="26">
        <v>671622.17</v>
      </c>
      <c r="L108" s="26">
        <v>671622.17</v>
      </c>
      <c r="M108" s="26">
        <v>0</v>
      </c>
      <c r="N108" s="26">
        <v>0</v>
      </c>
      <c r="O108" s="26">
        <v>-505223</v>
      </c>
      <c r="P108" s="26">
        <v>0</v>
      </c>
    </row>
    <row r="109" spans="1:16" x14ac:dyDescent="0.2">
      <c r="A109" s="10" t="s">
        <v>232</v>
      </c>
      <c r="B109" s="40" t="s">
        <v>233</v>
      </c>
      <c r="C109" s="26">
        <v>0</v>
      </c>
      <c r="D109" s="26">
        <v>534402278.22000003</v>
      </c>
      <c r="E109" s="26">
        <v>0</v>
      </c>
      <c r="F109" s="26">
        <v>0</v>
      </c>
      <c r="G109" s="26">
        <v>0</v>
      </c>
      <c r="H109" s="26">
        <v>534402278.22000003</v>
      </c>
      <c r="I109" s="26">
        <v>534402278.22000003</v>
      </c>
      <c r="J109" s="26">
        <v>534402278.22000003</v>
      </c>
      <c r="K109" s="26">
        <v>522182325</v>
      </c>
      <c r="L109" s="26">
        <v>522182325</v>
      </c>
      <c r="M109" s="26">
        <v>0</v>
      </c>
      <c r="N109" s="26">
        <v>0</v>
      </c>
      <c r="O109" s="26">
        <v>12219953.220000001</v>
      </c>
      <c r="P109" s="26">
        <v>2.2866581446289005</v>
      </c>
    </row>
    <row r="110" spans="1:16" x14ac:dyDescent="0.2">
      <c r="A110" s="10" t="s">
        <v>234</v>
      </c>
      <c r="B110" s="39" t="s">
        <v>235</v>
      </c>
      <c r="C110" s="26">
        <v>0</v>
      </c>
      <c r="D110" s="26">
        <v>14423188</v>
      </c>
      <c r="E110" s="26">
        <v>0</v>
      </c>
      <c r="F110" s="26">
        <v>0</v>
      </c>
      <c r="G110" s="26">
        <v>0</v>
      </c>
      <c r="H110" s="26">
        <v>14423188</v>
      </c>
      <c r="I110" s="26">
        <v>14423188</v>
      </c>
      <c r="J110" s="26">
        <v>14423188</v>
      </c>
      <c r="K110" s="26">
        <v>26182325</v>
      </c>
      <c r="L110" s="26">
        <v>26182325</v>
      </c>
      <c r="M110" s="26">
        <v>0</v>
      </c>
      <c r="N110" s="26">
        <v>0</v>
      </c>
      <c r="O110" s="26">
        <v>-11759137</v>
      </c>
      <c r="P110" s="26">
        <v>0</v>
      </c>
    </row>
    <row r="111" spans="1:16" x14ac:dyDescent="0.2">
      <c r="A111" s="10" t="s">
        <v>236</v>
      </c>
      <c r="B111" s="39" t="s">
        <v>237</v>
      </c>
      <c r="C111" s="26">
        <v>0</v>
      </c>
      <c r="D111" s="26">
        <v>14423188</v>
      </c>
      <c r="E111" s="26">
        <v>0</v>
      </c>
      <c r="F111" s="26">
        <v>0</v>
      </c>
      <c r="G111" s="26">
        <v>0</v>
      </c>
      <c r="H111" s="26">
        <v>14423188</v>
      </c>
      <c r="I111" s="26">
        <v>14423188</v>
      </c>
      <c r="J111" s="26">
        <v>14423188</v>
      </c>
      <c r="K111" s="26">
        <v>26182325</v>
      </c>
      <c r="L111" s="26">
        <v>26182325</v>
      </c>
      <c r="M111" s="26">
        <v>0</v>
      </c>
      <c r="N111" s="26">
        <v>0</v>
      </c>
      <c r="O111" s="26">
        <v>-11759137</v>
      </c>
      <c r="P111" s="26">
        <v>0</v>
      </c>
    </row>
    <row r="112" spans="1:16" x14ac:dyDescent="0.2">
      <c r="A112" s="10" t="s">
        <v>238</v>
      </c>
      <c r="B112" s="39" t="s">
        <v>239</v>
      </c>
      <c r="C112" s="26">
        <v>0</v>
      </c>
      <c r="D112" s="26">
        <v>519979090.22000003</v>
      </c>
      <c r="E112" s="26">
        <v>0</v>
      </c>
      <c r="F112" s="26">
        <v>0</v>
      </c>
      <c r="G112" s="26">
        <v>0</v>
      </c>
      <c r="H112" s="26">
        <v>519979090.22000003</v>
      </c>
      <c r="I112" s="26">
        <v>519979090.22000003</v>
      </c>
      <c r="J112" s="26">
        <v>519979090.22000003</v>
      </c>
      <c r="K112" s="26">
        <v>496000000</v>
      </c>
      <c r="L112" s="26">
        <v>496000000</v>
      </c>
      <c r="M112" s="26">
        <v>0</v>
      </c>
      <c r="N112" s="26">
        <v>0</v>
      </c>
      <c r="O112" s="26">
        <v>23979090.219999999</v>
      </c>
      <c r="P112" s="26">
        <v>4.6115489393726596</v>
      </c>
    </row>
    <row r="113" spans="1:16" x14ac:dyDescent="0.2">
      <c r="A113" s="10" t="s">
        <v>240</v>
      </c>
      <c r="B113" s="40" t="s">
        <v>241</v>
      </c>
      <c r="C113" s="26">
        <v>0</v>
      </c>
      <c r="D113" s="26">
        <v>496000000</v>
      </c>
      <c r="E113" s="26">
        <v>0</v>
      </c>
      <c r="F113" s="26">
        <v>0</v>
      </c>
      <c r="G113" s="26">
        <v>0</v>
      </c>
      <c r="H113" s="26">
        <v>496000000</v>
      </c>
      <c r="I113" s="26">
        <v>496000000</v>
      </c>
      <c r="J113" s="26">
        <v>496000000</v>
      </c>
      <c r="K113" s="26">
        <v>496000000</v>
      </c>
      <c r="L113" s="26">
        <v>496000000</v>
      </c>
      <c r="M113" s="26">
        <v>0</v>
      </c>
      <c r="N113" s="26">
        <v>0</v>
      </c>
      <c r="O113" s="26">
        <v>0</v>
      </c>
      <c r="P113" s="26">
        <v>0</v>
      </c>
    </row>
    <row r="114" spans="1:16" x14ac:dyDescent="0.2">
      <c r="A114" s="10" t="s">
        <v>242</v>
      </c>
      <c r="B114" s="40" t="s">
        <v>241</v>
      </c>
      <c r="C114" s="26">
        <v>0</v>
      </c>
      <c r="D114" s="26">
        <v>496000000</v>
      </c>
      <c r="E114" s="26">
        <v>0</v>
      </c>
      <c r="F114" s="26">
        <v>0</v>
      </c>
      <c r="G114" s="26">
        <v>0</v>
      </c>
      <c r="H114" s="26">
        <v>496000000</v>
      </c>
      <c r="I114" s="26">
        <v>496000000</v>
      </c>
      <c r="J114" s="26">
        <v>496000000</v>
      </c>
      <c r="K114" s="26">
        <v>496000000</v>
      </c>
      <c r="L114" s="26">
        <v>496000000</v>
      </c>
      <c r="M114" s="26">
        <v>0</v>
      </c>
      <c r="N114" s="26">
        <v>0</v>
      </c>
      <c r="O114" s="26">
        <v>0</v>
      </c>
      <c r="P114" s="26">
        <v>0</v>
      </c>
    </row>
    <row r="115" spans="1:16" x14ac:dyDescent="0.2">
      <c r="A115" s="10" t="s">
        <v>243</v>
      </c>
      <c r="B115" s="40" t="s">
        <v>244</v>
      </c>
      <c r="C115" s="26">
        <v>0</v>
      </c>
      <c r="D115" s="26">
        <v>496000000</v>
      </c>
      <c r="E115" s="26">
        <v>0</v>
      </c>
      <c r="F115" s="26">
        <v>0</v>
      </c>
      <c r="G115" s="26">
        <v>0</v>
      </c>
      <c r="H115" s="26">
        <v>496000000</v>
      </c>
      <c r="I115" s="26">
        <v>496000000</v>
      </c>
      <c r="J115" s="26">
        <v>496000000</v>
      </c>
      <c r="K115" s="26">
        <v>496000000</v>
      </c>
      <c r="L115" s="26">
        <v>496000000</v>
      </c>
      <c r="M115" s="26">
        <v>0</v>
      </c>
      <c r="N115" s="26">
        <v>0</v>
      </c>
      <c r="O115" s="26">
        <v>0</v>
      </c>
      <c r="P115" s="26">
        <v>0</v>
      </c>
    </row>
    <row r="116" spans="1:16" x14ac:dyDescent="0.2">
      <c r="A116" s="10" t="s">
        <v>245</v>
      </c>
      <c r="B116" s="39" t="s">
        <v>246</v>
      </c>
      <c r="C116" s="26">
        <v>0</v>
      </c>
      <c r="D116" s="26">
        <v>23979090.219999999</v>
      </c>
      <c r="E116" s="26">
        <v>0</v>
      </c>
      <c r="F116" s="26">
        <v>0</v>
      </c>
      <c r="G116" s="26">
        <v>0</v>
      </c>
      <c r="H116" s="26">
        <v>23979090.219999999</v>
      </c>
      <c r="I116" s="26">
        <v>23979090.219999999</v>
      </c>
      <c r="J116" s="26">
        <v>23979090.219999999</v>
      </c>
      <c r="K116" s="26">
        <v>0</v>
      </c>
      <c r="L116" s="26">
        <v>0</v>
      </c>
      <c r="M116" s="26">
        <v>0</v>
      </c>
      <c r="N116" s="26">
        <v>0</v>
      </c>
      <c r="O116" s="26">
        <v>23979090.219999999</v>
      </c>
      <c r="P116" s="26">
        <v>100</v>
      </c>
    </row>
    <row r="117" spans="1:16" x14ac:dyDescent="0.2">
      <c r="A117" s="10" t="s">
        <v>247</v>
      </c>
      <c r="B117" s="39" t="s">
        <v>246</v>
      </c>
      <c r="C117" s="26">
        <v>0</v>
      </c>
      <c r="D117" s="26">
        <v>23979090.219999999</v>
      </c>
      <c r="E117" s="26">
        <v>0</v>
      </c>
      <c r="F117" s="26">
        <v>0</v>
      </c>
      <c r="G117" s="26">
        <v>0</v>
      </c>
      <c r="H117" s="26">
        <v>23979090.219999999</v>
      </c>
      <c r="I117" s="26">
        <v>23979090.219999999</v>
      </c>
      <c r="J117" s="26">
        <v>23979090.219999999</v>
      </c>
      <c r="K117" s="26">
        <v>0</v>
      </c>
      <c r="L117" s="26">
        <v>0</v>
      </c>
      <c r="M117" s="26">
        <v>0</v>
      </c>
      <c r="N117" s="26">
        <v>0</v>
      </c>
      <c r="O117" s="26">
        <v>23979090.219999999</v>
      </c>
      <c r="P117" s="26">
        <v>100</v>
      </c>
    </row>
    <row r="118" spans="1:16" x14ac:dyDescent="0.2">
      <c r="A118" s="10" t="s">
        <v>248</v>
      </c>
      <c r="B118" s="39" t="s">
        <v>249</v>
      </c>
      <c r="C118" s="26">
        <v>0</v>
      </c>
      <c r="D118" s="26">
        <v>23979090.219999999</v>
      </c>
      <c r="E118" s="26">
        <v>0</v>
      </c>
      <c r="F118" s="26">
        <v>0</v>
      </c>
      <c r="G118" s="26">
        <v>0</v>
      </c>
      <c r="H118" s="26">
        <v>23979090.219999999</v>
      </c>
      <c r="I118" s="26">
        <v>23979090.219999999</v>
      </c>
      <c r="J118" s="26">
        <v>23979090.219999999</v>
      </c>
      <c r="K118" s="26">
        <v>0</v>
      </c>
      <c r="L118" s="26">
        <v>0</v>
      </c>
      <c r="M118" s="26">
        <v>0</v>
      </c>
      <c r="N118" s="26">
        <v>0</v>
      </c>
      <c r="O118" s="26">
        <v>23979090.219999999</v>
      </c>
      <c r="P118" s="26">
        <v>100</v>
      </c>
    </row>
    <row r="119" spans="1:16" x14ac:dyDescent="0.2">
      <c r="A119" s="1"/>
    </row>
    <row r="120" spans="1:16" x14ac:dyDescent="0.2">
      <c r="A120" s="1"/>
    </row>
    <row r="121" spans="1:16" x14ac:dyDescent="0.2">
      <c r="A121" s="1"/>
    </row>
    <row r="122" spans="1:16" x14ac:dyDescent="0.2">
      <c r="A122" s="1"/>
    </row>
    <row r="123" spans="1:16" x14ac:dyDescent="0.2">
      <c r="A123" s="1"/>
    </row>
    <row r="124" spans="1:16" x14ac:dyDescent="0.2">
      <c r="A124" s="1"/>
    </row>
    <row r="125" spans="1:16" x14ac:dyDescent="0.2">
      <c r="A125" s="1"/>
    </row>
    <row r="126" spans="1:16" x14ac:dyDescent="0.2">
      <c r="A126" s="1"/>
    </row>
    <row r="127" spans="1:16" x14ac:dyDescent="0.2">
      <c r="A127" s="1"/>
    </row>
    <row r="128" spans="1:16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</sheetData>
  <autoFilter ref="A8:P118" xr:uid="{00000000-0001-0000-0000-000000000000}"/>
  <mergeCells count="14">
    <mergeCell ref="A5:B5"/>
    <mergeCell ref="A6:A7"/>
    <mergeCell ref="B6:B7"/>
    <mergeCell ref="C5:C7"/>
    <mergeCell ref="K5:N5"/>
    <mergeCell ref="M6:N6"/>
    <mergeCell ref="D5:G5"/>
    <mergeCell ref="I5:J6"/>
    <mergeCell ref="D6:E6"/>
    <mergeCell ref="F6:G6"/>
    <mergeCell ref="O6:P6"/>
    <mergeCell ref="O5:P5"/>
    <mergeCell ref="K6:L6"/>
    <mergeCell ref="H5:H7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zoomScale="50" workbookViewId="0">
      <selection activeCell="V30" sqref="V30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68" t="s">
        <v>18</v>
      </c>
      <c r="B5" s="69"/>
      <c r="C5" s="70" t="s">
        <v>1</v>
      </c>
      <c r="D5" s="73" t="s">
        <v>3</v>
      </c>
      <c r="E5" s="89" t="s">
        <v>11</v>
      </c>
      <c r="F5" s="90"/>
      <c r="G5" s="90"/>
      <c r="H5" s="90"/>
      <c r="I5" s="90"/>
      <c r="J5" s="90"/>
      <c r="K5" s="90"/>
      <c r="L5" s="91"/>
      <c r="M5" s="89" t="s">
        <v>13</v>
      </c>
      <c r="N5" s="90"/>
      <c r="O5" s="90"/>
      <c r="P5" s="90"/>
      <c r="Q5" s="90"/>
      <c r="R5" s="91"/>
      <c r="S5" s="85" t="s">
        <v>14</v>
      </c>
      <c r="T5" s="86"/>
    </row>
    <row r="6" spans="1:24" s="6" customFormat="1" ht="19.5" x14ac:dyDescent="0.4">
      <c r="A6" s="76" t="s">
        <v>17</v>
      </c>
      <c r="B6" s="77" t="s">
        <v>0</v>
      </c>
      <c r="C6" s="71"/>
      <c r="D6" s="74"/>
      <c r="E6" s="87" t="s">
        <v>10</v>
      </c>
      <c r="F6" s="88"/>
      <c r="G6" s="88" t="s">
        <v>30</v>
      </c>
      <c r="H6" s="88"/>
      <c r="I6" s="88" t="s">
        <v>31</v>
      </c>
      <c r="J6" s="88"/>
      <c r="K6" s="83" t="s">
        <v>27</v>
      </c>
      <c r="L6" s="84"/>
      <c r="M6" s="83" t="s">
        <v>12</v>
      </c>
      <c r="N6" s="84"/>
      <c r="O6" s="88" t="s">
        <v>32</v>
      </c>
      <c r="P6" s="88"/>
      <c r="Q6" s="88" t="s">
        <v>33</v>
      </c>
      <c r="R6" s="88"/>
      <c r="S6" s="81" t="s">
        <v>24</v>
      </c>
      <c r="T6" s="92" t="s">
        <v>7</v>
      </c>
      <c r="U6" s="16"/>
      <c r="V6" s="16"/>
      <c r="W6" s="16"/>
      <c r="X6" s="16"/>
    </row>
    <row r="7" spans="1:24" s="7" customFormat="1" ht="51" x14ac:dyDescent="0.3">
      <c r="A7" s="76"/>
      <c r="B7" s="77"/>
      <c r="C7" s="72"/>
      <c r="D7" s="75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2"/>
      <c r="T7" s="82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VLOOKUP($D$10,hoja1!$A$9:$P$49703,1,0)</f>
        <v>#N/A</v>
      </c>
      <c r="B8" s="20" t="e">
        <f>VLOOKUP($D$10,hoja1!$A$9:$P$49703,2,0)</f>
        <v>#N/A</v>
      </c>
      <c r="C8" s="18" t="e">
        <f>VLOOKUP($D$10,hoja1!$A$9:$P$49703,3,0)</f>
        <v>#N/A</v>
      </c>
      <c r="D8" s="18" t="e">
        <f>VLOOKUP($D$10,hoja1!$A$9:$P$49703,8,0)</f>
        <v>#N/A</v>
      </c>
      <c r="E8" s="18" t="e">
        <f>VLOOKUP($D$10,hoja1!$A$9:$P$49703,11,0)</f>
        <v>#N/A</v>
      </c>
      <c r="F8" s="18" t="e">
        <f>VLOOKUP($D$10,hoja1!$A$9:$P$49703,12,0)</f>
        <v>#N/A</v>
      </c>
      <c r="G8" s="18" t="e">
        <f>VLOOKUP($D$10,hoja1!$A$9:$P$49703,13,0)</f>
        <v>#N/A</v>
      </c>
      <c r="H8" s="18" t="e">
        <f>VLOOKUP($D$10,hoja1!$A$9:$P$49703,14,0)</f>
        <v>#N/A</v>
      </c>
      <c r="I8" s="18" t="e">
        <f>VLOOKUP($D$10,hoja1!$A$9:$P$49703,15,0)</f>
        <v>#N/A</v>
      </c>
      <c r="J8" s="18" t="e">
        <f>VLOOKUP($D$10,hoja1!$A$9:$P$49703,16,0)</f>
        <v>#N/A</v>
      </c>
      <c r="K8" s="18" t="e">
        <f>VLOOKUP($D$10,hoja1!$A$9:$P$49703,17,0)</f>
        <v>#N/A</v>
      </c>
      <c r="L8" s="18" t="e">
        <f>VLOOKUP($D$10,hoja1!$A$9:$P$49703,18,0)</f>
        <v>#N/A</v>
      </c>
      <c r="M8" s="18" t="e">
        <f>VLOOKUP($D$10,hoja1!$A$9:$P$49703,19,0)</f>
        <v>#N/A</v>
      </c>
      <c r="N8" s="19" t="e">
        <f>VLOOKUP($D$10,hoja1!$A$9:$P$49703,20,0)</f>
        <v>#N/A</v>
      </c>
      <c r="O8" s="18" t="e">
        <f>VLOOKUP($D$10,hoja1!$A$9:$P$49703,21,0)</f>
        <v>#N/A</v>
      </c>
      <c r="P8" s="19" t="e">
        <f>VLOOKUP($D$10,hoja1!$A$9:$P$49703,22,0)</f>
        <v>#N/A</v>
      </c>
      <c r="Q8" s="18" t="e">
        <f>VLOOKUP($D$10,hoja1!$A$9:$P$49703,23,0)</f>
        <v>#N/A</v>
      </c>
      <c r="R8" s="19" t="e">
        <f>VLOOKUP($D$10,hoja1!$A$9:$P$49703,24,0)</f>
        <v>#N/A</v>
      </c>
      <c r="S8" s="18" t="e">
        <f>VLOOKUP($D$10,hoja1!$A$9:$P$49703,25,0)</f>
        <v>#N/A</v>
      </c>
      <c r="T8" s="18" t="e">
        <f>VLOOKUP($D$10,hoja1!$A$9:$P$49703,26,0)</f>
        <v>#N/A</v>
      </c>
      <c r="U8" s="21" t="e">
        <f>+F8-S8</f>
        <v>#N/A</v>
      </c>
      <c r="V8" s="21" t="e">
        <f>VLOOKUP($D$10,hoja1!$A$9:$P$49703,23,0)</f>
        <v>#N/A</v>
      </c>
      <c r="W8" s="21" t="e">
        <f>+H8-T8</f>
        <v>#N/A</v>
      </c>
      <c r="X8" s="21" t="e">
        <f>VLOOKUP($D$10,hoja1!$A$9:$P$49703,24,0)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78" t="s">
        <v>21</v>
      </c>
      <c r="B12" s="79"/>
      <c r="C12" s="79"/>
      <c r="D12" s="79"/>
      <c r="E12" s="79"/>
      <c r="F12" s="79"/>
      <c r="G12" s="79"/>
      <c r="H12" s="80"/>
      <c r="J12" s="78" t="s">
        <v>22</v>
      </c>
      <c r="K12" s="79"/>
      <c r="L12" s="79"/>
      <c r="M12" s="79"/>
      <c r="N12" s="79"/>
      <c r="O12" s="79"/>
      <c r="P12" s="79"/>
      <c r="Q12" s="79"/>
      <c r="R12" s="79"/>
      <c r="S12" s="7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78" t="s">
        <v>23</v>
      </c>
      <c r="C49" s="79"/>
      <c r="D49" s="79"/>
      <c r="E49" s="79"/>
      <c r="F49" s="80"/>
      <c r="H49" s="78" t="s">
        <v>36</v>
      </c>
      <c r="I49" s="79"/>
      <c r="J49" s="79"/>
      <c r="K49" s="79"/>
      <c r="L49" s="79"/>
      <c r="M49" s="79"/>
      <c r="N49" s="79"/>
      <c r="O49" s="79"/>
      <c r="P49" s="80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Presupuesto EPQ</cp:lastModifiedBy>
  <cp:lastPrinted>2022-02-24T19:26:34Z</cp:lastPrinted>
  <dcterms:created xsi:type="dcterms:W3CDTF">1999-06-19T04:42:34Z</dcterms:created>
  <dcterms:modified xsi:type="dcterms:W3CDTF">2022-05-05T20:28:56Z</dcterms:modified>
</cp:coreProperties>
</file>